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6EC20832-7F29-45CF-8B06-B1E5E013B65B}" xr6:coauthVersionLast="47" xr6:coauthVersionMax="47" xr10:uidLastSave="{00000000-0000-0000-0000-000000000000}"/>
  <bookViews>
    <workbookView xWindow="-57720" yWindow="-120" windowWidth="29040" windowHeight="15840" firstSheet="3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Log'!$A$1:$G$1682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J34" i="5" l="1"/>
  <c r="E34" i="5"/>
  <c r="O16" i="5"/>
  <c r="J16" i="5"/>
  <c r="E16" i="5"/>
  <c r="B7" i="8"/>
  <c r="B8" i="8"/>
  <c r="B9" i="8"/>
  <c r="B11" i="8"/>
  <c r="B10" i="8"/>
  <c r="B12" i="8"/>
  <c r="B15" i="8"/>
  <c r="B16" i="8"/>
  <c r="B14" i="8"/>
  <c r="B18" i="8"/>
  <c r="B13" i="8"/>
  <c r="B17" i="8"/>
  <c r="B19" i="8"/>
  <c r="B20" i="8"/>
  <c r="B21" i="8"/>
  <c r="B22" i="8"/>
  <c r="B23" i="8"/>
  <c r="B24" i="8"/>
  <c r="B26" i="8"/>
  <c r="B27" i="8"/>
  <c r="B25" i="8"/>
  <c r="B29" i="8"/>
  <c r="B30" i="8"/>
  <c r="B34" i="8"/>
  <c r="B38" i="8"/>
  <c r="B28" i="8"/>
  <c r="B31" i="8"/>
  <c r="B40" i="2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D2" i="11" s="1"/>
  <c r="B32" i="8"/>
  <c r="B37" i="8"/>
  <c r="B35" i="8"/>
  <c r="B39" i="8"/>
  <c r="B33" i="8"/>
  <c r="B36" i="8"/>
  <c r="B45" i="8"/>
  <c r="B41" i="8"/>
  <c r="B42" i="8"/>
  <c r="B40" i="8"/>
  <c r="B43" i="8"/>
  <c r="B44" i="8"/>
  <c r="B46" i="8"/>
  <c r="B47" i="8"/>
  <c r="B48" i="8"/>
  <c r="B49" i="8"/>
  <c r="B57" i="8"/>
  <c r="B56" i="8"/>
  <c r="B55" i="8"/>
  <c r="B54" i="8"/>
  <c r="B53" i="8"/>
  <c r="B52" i="8"/>
  <c r="B51" i="8"/>
  <c r="B50" i="8"/>
  <c r="G82" i="11" l="1"/>
  <c r="A18" i="11" s="1"/>
  <c r="A74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60" i="8"/>
  <c r="B59" i="8"/>
  <c r="B61" i="8"/>
  <c r="B62" i="8"/>
  <c r="B63" i="8"/>
  <c r="B64" i="8"/>
  <c r="B65" i="8"/>
  <c r="B58" i="8"/>
  <c r="B66" i="8"/>
  <c r="B67" i="8"/>
  <c r="B68" i="8"/>
  <c r="B69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72" i="8"/>
  <c r="B71" i="8"/>
  <c r="B74" i="8"/>
  <c r="B73" i="8"/>
  <c r="B77" i="8"/>
  <c r="B76" i="8"/>
  <c r="B70" i="8"/>
  <c r="F14" i="2"/>
  <c r="F2" i="2" s="1"/>
  <c r="B75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29" i="8"/>
  <c r="B128" i="8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681" i="7"/>
  <c r="G1680" i="7" s="1"/>
  <c r="G1679" i="7" s="1"/>
  <c r="G1678" i="7" s="1"/>
  <c r="G1677" i="7" s="1"/>
  <c r="G1676" i="7" s="1"/>
  <c r="G1675" i="7" s="1"/>
  <c r="G1674" i="7" s="1"/>
  <c r="G1673" i="7" s="1"/>
  <c r="G1672" i="7" s="1"/>
  <c r="G1671" i="7" s="1"/>
  <c r="G1670" i="7" s="1"/>
  <c r="G1669" i="7" s="1"/>
  <c r="G1668" i="7" s="1"/>
  <c r="G1667" i="7" s="1"/>
  <c r="G1666" i="7" s="1"/>
  <c r="G1665" i="7" s="1"/>
  <c r="G1664" i="7" s="1"/>
  <c r="G1663" i="7" s="1"/>
  <c r="G1662" i="7" s="1"/>
  <c r="G1661" i="7" s="1"/>
  <c r="G1660" i="7" s="1"/>
  <c r="G1659" i="7" s="1"/>
  <c r="G1658" i="7" s="1"/>
  <c r="G1657" i="7" s="1"/>
  <c r="G1656" i="7" s="1"/>
  <c r="G1655" i="7" s="1"/>
  <c r="G1654" i="7" s="1"/>
  <c r="G1653" i="7" s="1"/>
  <c r="G1652" i="7" s="1"/>
  <c r="G1651" i="7" s="1"/>
  <c r="G1650" i="7" s="1"/>
  <c r="G1649" i="7" s="1"/>
  <c r="G1648" i="7" s="1"/>
  <c r="G1647" i="7" s="1"/>
  <c r="G1646" i="7" s="1"/>
  <c r="G1645" i="7" s="1"/>
  <c r="G1644" i="7" s="1"/>
  <c r="G1643" i="7" s="1"/>
  <c r="G1642" i="7" s="1"/>
  <c r="G1641" i="7" s="1"/>
  <c r="G1640" i="7" s="1"/>
  <c r="G1639" i="7" s="1"/>
  <c r="G1638" i="7" s="1"/>
  <c r="G1637" i="7" s="1"/>
  <c r="G1636" i="7" s="1"/>
  <c r="G1635" i="7" s="1"/>
  <c r="G1634" i="7" s="1"/>
  <c r="G1633" i="7" s="1"/>
  <c r="G1632" i="7" s="1"/>
  <c r="G1631" i="7" s="1"/>
  <c r="G1630" i="7" s="1"/>
  <c r="G1629" i="7" s="1"/>
  <c r="G1628" i="7" s="1"/>
  <c r="G1627" i="7" s="1"/>
  <c r="G1626" i="7" s="1"/>
  <c r="G1625" i="7" s="1"/>
  <c r="G1624" i="7" s="1"/>
  <c r="G1623" i="7" s="1"/>
  <c r="G1622" i="7" s="1"/>
  <c r="G1621" i="7" s="1"/>
  <c r="G1620" i="7" s="1"/>
  <c r="G1619" i="7" s="1"/>
  <c r="G1618" i="7" s="1"/>
  <c r="G1617" i="7" s="1"/>
  <c r="G1616" i="7" s="1"/>
  <c r="G1615" i="7" s="1"/>
  <c r="G1614" i="7" s="1"/>
  <c r="G1613" i="7" s="1"/>
  <c r="G1612" i="7" s="1"/>
  <c r="G1611" i="7" s="1"/>
  <c r="G1610" i="7" s="1"/>
  <c r="G1609" i="7" s="1"/>
  <c r="G1608" i="7" s="1"/>
  <c r="G1607" i="7" s="1"/>
  <c r="G1606" i="7" s="1"/>
  <c r="G1605" i="7" s="1"/>
  <c r="G1604" i="7" s="1"/>
  <c r="G1603" i="7" s="1"/>
  <c r="G1602" i="7" s="1"/>
  <c r="G1601" i="7" s="1"/>
  <c r="G1600" i="7" s="1"/>
  <c r="G1599" i="7" s="1"/>
  <c r="G1598" i="7" s="1"/>
  <c r="G1597" i="7" s="1"/>
  <c r="G1596" i="7" s="1"/>
  <c r="G1595" i="7" s="1"/>
  <c r="G1594" i="7" s="1"/>
  <c r="G1593" i="7" s="1"/>
  <c r="G1592" i="7" s="1"/>
  <c r="G1591" i="7" s="1"/>
  <c r="G1590" i="7" s="1"/>
  <c r="G1589" i="7" s="1"/>
  <c r="G1588" i="7" s="1"/>
  <c r="G1587" i="7" s="1"/>
  <c r="G1586" i="7" s="1"/>
  <c r="G1585" i="7" s="1"/>
  <c r="G1584" i="7" s="1"/>
  <c r="G1583" i="7" s="1"/>
  <c r="G1582" i="7" s="1"/>
  <c r="G1581" i="7" s="1"/>
  <c r="G1580" i="7" s="1"/>
  <c r="G1579" i="7" s="1"/>
  <c r="G1578" i="7" s="1"/>
  <c r="G1577" i="7" s="1"/>
  <c r="G1576" i="7" s="1"/>
  <c r="G1575" i="7" s="1"/>
  <c r="G1574" i="7" s="1"/>
  <c r="G1573" i="7" s="1"/>
  <c r="G1572" i="7" s="1"/>
  <c r="G1571" i="7" s="1"/>
  <c r="G1570" i="7" s="1"/>
  <c r="G1569" i="7" s="1"/>
  <c r="G1568" i="7" s="1"/>
  <c r="G1567" i="7" s="1"/>
  <c r="G1566" i="7" s="1"/>
  <c r="G1565" i="7" s="1"/>
  <c r="G1564" i="7" s="1"/>
  <c r="G1563" i="7" s="1"/>
  <c r="G1562" i="7" s="1"/>
  <c r="G1561" i="7" s="1"/>
  <c r="G1560" i="7" s="1"/>
  <c r="G1559" i="7" s="1"/>
  <c r="G1558" i="7" s="1"/>
  <c r="G1557" i="7" s="1"/>
  <c r="G1556" i="7" s="1"/>
  <c r="G1555" i="7" s="1"/>
  <c r="G1554" i="7" s="1"/>
  <c r="G1553" i="7" s="1"/>
  <c r="G1552" i="7" s="1"/>
  <c r="G1551" i="7" s="1"/>
  <c r="G1550" i="7" s="1"/>
  <c r="G1549" i="7" s="1"/>
  <c r="G1548" i="7" s="1"/>
  <c r="G1547" i="7" s="1"/>
  <c r="G1546" i="7" s="1"/>
  <c r="G1545" i="7" s="1"/>
  <c r="G1544" i="7" s="1"/>
  <c r="G1543" i="7" s="1"/>
  <c r="G1542" i="7" s="1"/>
  <c r="G1541" i="7" s="1"/>
  <c r="G1540" i="7" s="1"/>
  <c r="G1539" i="7" s="1"/>
  <c r="G1538" i="7" s="1"/>
  <c r="G1537" i="7" s="1"/>
  <c r="G1536" i="7" s="1"/>
  <c r="G1535" i="7" s="1"/>
  <c r="G1534" i="7" s="1"/>
  <c r="G1533" i="7" s="1"/>
  <c r="G1532" i="7" s="1"/>
  <c r="G1531" i="7" s="1"/>
  <c r="G1530" i="7" s="1"/>
  <c r="G1529" i="7" s="1"/>
  <c r="G1528" i="7" s="1"/>
  <c r="G1527" i="7" s="1"/>
  <c r="G1526" i="7" s="1"/>
  <c r="G1525" i="7" s="1"/>
  <c r="G1524" i="7" s="1"/>
  <c r="G1523" i="7" s="1"/>
  <c r="G1522" i="7" s="1"/>
  <c r="G1521" i="7" s="1"/>
  <c r="G1520" i="7" s="1"/>
  <c r="G1519" i="7" s="1"/>
  <c r="G1518" i="7" s="1"/>
  <c r="G1517" i="7" s="1"/>
  <c r="G1516" i="7" s="1"/>
  <c r="G1515" i="7" s="1"/>
  <c r="G1514" i="7" s="1"/>
  <c r="G1513" i="7" s="1"/>
  <c r="G1512" i="7" s="1"/>
  <c r="G1511" i="7" s="1"/>
  <c r="G1510" i="7" s="1"/>
  <c r="G1509" i="7" s="1"/>
  <c r="G1508" i="7" s="1"/>
  <c r="G1507" i="7" s="1"/>
  <c r="G1506" i="7" s="1"/>
  <c r="G1505" i="7" s="1"/>
  <c r="G1504" i="7" s="1"/>
  <c r="G1503" i="7" s="1"/>
  <c r="G1502" i="7" s="1"/>
  <c r="G1501" i="7" s="1"/>
  <c r="G1500" i="7" s="1"/>
  <c r="G1499" i="7" s="1"/>
  <c r="G1498" i="7" s="1"/>
  <c r="G1497" i="7" s="1"/>
  <c r="G1496" i="7" s="1"/>
  <c r="G1495" i="7" s="1"/>
  <c r="G1494" i="7" s="1"/>
  <c r="G1493" i="7" s="1"/>
  <c r="G1492" i="7" s="1"/>
  <c r="G1491" i="7" s="1"/>
  <c r="G1490" i="7" s="1"/>
  <c r="G1489" i="7" s="1"/>
  <c r="G1488" i="7" s="1"/>
  <c r="G1487" i="7" s="1"/>
  <c r="G1486" i="7" s="1"/>
  <c r="G1485" i="7" s="1"/>
  <c r="G1484" i="7" s="1"/>
  <c r="G1483" i="7" s="1"/>
  <c r="G1482" i="7" s="1"/>
  <c r="G1481" i="7" s="1"/>
  <c r="G1480" i="7" s="1"/>
  <c r="G1479" i="7" s="1"/>
  <c r="G1478" i="7" s="1"/>
  <c r="G1477" i="7" s="1"/>
  <c r="G1476" i="7" s="1"/>
  <c r="G1475" i="7" s="1"/>
  <c r="G1474" i="7" s="1"/>
  <c r="G1473" i="7" s="1"/>
  <c r="G1472" i="7" s="1"/>
  <c r="G1471" i="7" s="1"/>
  <c r="G1470" i="7" s="1"/>
  <c r="G1469" i="7" s="1"/>
  <c r="G1468" i="7" s="1"/>
  <c r="G1467" i="7" s="1"/>
  <c r="G1466" i="7" s="1"/>
  <c r="G1465" i="7" s="1"/>
  <c r="G1464" i="7" s="1"/>
  <c r="G1463" i="7" s="1"/>
  <c r="G1462" i="7" s="1"/>
  <c r="G1461" i="7" s="1"/>
  <c r="G1460" i="7" s="1"/>
  <c r="G1459" i="7" s="1"/>
  <c r="G1458" i="7" s="1"/>
  <c r="G1457" i="7" s="1"/>
  <c r="G1456" i="7" s="1"/>
  <c r="G1455" i="7" s="1"/>
  <c r="G1454" i="7" s="1"/>
  <c r="G1453" i="7" s="1"/>
  <c r="G1452" i="7" s="1"/>
  <c r="G1451" i="7" s="1"/>
  <c r="G1450" i="7" s="1"/>
  <c r="G1449" i="7" s="1"/>
  <c r="G1448" i="7" s="1"/>
  <c r="G1447" i="7" s="1"/>
  <c r="G1446" i="7" s="1"/>
  <c r="G1445" i="7" s="1"/>
  <c r="G1444" i="7" s="1"/>
  <c r="G1443" i="7" s="1"/>
  <c r="G1442" i="7" s="1"/>
  <c r="G1441" i="7" s="1"/>
  <c r="G1440" i="7" s="1"/>
  <c r="G1439" i="7" s="1"/>
  <c r="G1438" i="7" s="1"/>
  <c r="G1437" i="7" s="1"/>
  <c r="G1436" i="7" s="1"/>
  <c r="G1435" i="7" s="1"/>
  <c r="G1434" i="7" s="1"/>
  <c r="G1433" i="7" s="1"/>
  <c r="G1432" i="7" s="1"/>
  <c r="G1431" i="7" s="1"/>
  <c r="G1430" i="7" s="1"/>
  <c r="G1429" i="7" s="1"/>
  <c r="G1428" i="7" s="1"/>
  <c r="G1427" i="7" s="1"/>
  <c r="G1426" i="7" s="1"/>
  <c r="G1425" i="7" s="1"/>
  <c r="G1424" i="7" s="1"/>
  <c r="G1423" i="7" s="1"/>
  <c r="G1422" i="7" s="1"/>
  <c r="G1421" i="7" s="1"/>
  <c r="G1420" i="7" s="1"/>
  <c r="G1419" i="7" s="1"/>
  <c r="G1418" i="7" s="1"/>
  <c r="G1417" i="7" s="1"/>
  <c r="G1416" i="7" s="1"/>
  <c r="G1415" i="7" s="1"/>
  <c r="G1414" i="7" s="1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66" i="11" l="1"/>
  <c r="A78" i="11"/>
  <c r="J5" i="6"/>
  <c r="E5" i="6"/>
  <c r="A11" i="11"/>
  <c r="A30" i="11"/>
  <c r="A82" i="1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926" i="7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K34" i="5" l="1"/>
  <c r="F16" i="5"/>
  <c r="P16" i="5"/>
  <c r="H29" i="5"/>
  <c r="F34" i="5"/>
  <c r="H34" i="5" s="1"/>
  <c r="M34" i="5"/>
  <c r="F40" i="6"/>
  <c r="F31" i="6"/>
  <c r="F27" i="6"/>
  <c r="F23" i="6"/>
  <c r="F19" i="6"/>
  <c r="F15" i="6"/>
  <c r="F10" i="6"/>
  <c r="F6" i="6"/>
  <c r="F39" i="6"/>
  <c r="F30" i="6"/>
  <c r="F35" i="6"/>
  <c r="F26" i="6"/>
  <c r="F22" i="6"/>
  <c r="F42" i="6"/>
  <c r="F38" i="6"/>
  <c r="F34" i="6"/>
  <c r="F29" i="6"/>
  <c r="F25" i="6"/>
  <c r="F21" i="6"/>
  <c r="F17" i="6"/>
  <c r="F12" i="6"/>
  <c r="F8" i="6"/>
  <c r="F43" i="6"/>
  <c r="F18" i="6"/>
  <c r="F14" i="6"/>
  <c r="F9" i="6"/>
  <c r="F5" i="6"/>
  <c r="F41" i="6"/>
  <c r="F37" i="6"/>
  <c r="F33" i="6"/>
  <c r="F28" i="6"/>
  <c r="F24" i="6"/>
  <c r="F20" i="6"/>
  <c r="F16" i="6"/>
  <c r="F11" i="6"/>
  <c r="F7" i="6"/>
  <c r="F36" i="6"/>
  <c r="F45" i="6"/>
  <c r="G27" i="5"/>
  <c r="O10" i="11"/>
  <c r="F9" i="11"/>
  <c r="G10" i="11" s="1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898" i="7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K16" i="5" l="1"/>
  <c r="G34" i="5"/>
  <c r="L34" i="5"/>
  <c r="M16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886" i="7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F11" i="11"/>
  <c r="G12" i="11" s="1"/>
  <c r="P12" i="11"/>
  <c r="O12" i="11"/>
  <c r="K2" i="3"/>
  <c r="G852" i="7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695" i="7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645" i="7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574" i="7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515" i="7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479" i="7"/>
  <c r="G478" i="7" s="1"/>
  <c r="G477" i="7" s="1"/>
  <c r="G476" i="7" s="1"/>
  <c r="G475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Q10" i="5"/>
  <c r="R16" i="5"/>
  <c r="O18" i="11"/>
  <c r="P18" i="11"/>
  <c r="F17" i="11"/>
  <c r="G18" i="11" s="1"/>
  <c r="G474" i="7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s="1"/>
  <c r="G398" i="7" l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G335" i="7"/>
  <c r="O20" i="11"/>
  <c r="F19" i="11"/>
  <c r="G20" i="11" s="1"/>
  <c r="P20" i="11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334" i="7" l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G293" i="7" l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G241" i="7" l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F22" i="1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G175" i="7" l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P24" i="1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G135" i="7" l="1"/>
  <c r="G134" i="7" s="1"/>
  <c r="G133" i="7" s="1"/>
  <c r="O25" i="1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G132" i="7" l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O27" i="1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G20" i="7" l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O28" i="1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G1" i="7"/>
  <c r="B5" i="2" l="1"/>
  <c r="B7" i="2" s="1"/>
  <c r="F25" i="2" s="1"/>
  <c r="F28" i="1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F16" i="2" l="1"/>
  <c r="P30" i="1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G8" i="12" l="1"/>
  <c r="C8" i="12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B1" i="13" l="1"/>
  <c r="I8" i="13" s="1"/>
  <c r="K8" i="13" s="1"/>
  <c r="L8" i="13" s="1"/>
  <c r="O40" i="2"/>
  <c r="F1" i="2"/>
  <c r="F3" i="2" s="1"/>
  <c r="F29" i="2"/>
  <c r="O18" i="2"/>
  <c r="N83" i="14"/>
  <c r="J82" i="14" a="1"/>
  <c r="J82" i="14" s="1"/>
  <c r="M86" i="13"/>
  <c r="K13" i="14"/>
  <c r="L13" i="14" s="1"/>
  <c r="M87" i="14"/>
  <c r="N84" i="13"/>
  <c r="J83" i="13" a="1"/>
  <c r="J83" i="13" s="1"/>
  <c r="B8" i="13" l="1"/>
  <c r="P26" i="2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<sst xmlns="http://schemas.openxmlformats.org/spreadsheetml/2006/main" count="4670" uniqueCount="1079">
  <si>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</si>
  <si>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</si>
  <si>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</si>
  <si>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</si>
  <si>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</si>
  <si>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</si>
  <si>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</si>
  <si>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</si>
  <si>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</si>
  <si>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</si>
  <si>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</si>
  <si>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</si>
  <si>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</si>
  <si>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</si>
  <si>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</si>
  <si>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</si>
  <si>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</si>
  <si>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</si>
  <si>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</si>
  <si>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</si>
  <si>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</si>
  <si>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</si>
  <si>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</si>
  <si>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</si>
  <si>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</si>
  <si>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</si>
  <si>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</si>
  <si>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</si>
  <si>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</si>
  <si>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</si>
  <si>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</si>
  <si>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</si>
  <si>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</si>
  <si>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</si>
  <si>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</si>
  <si>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</si>
  <si>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</si>
  <si>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</si>
  <si>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</si>
  <si>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</si>
  <si>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</si>
  <si>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</si>
  <si>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</si>
  <si>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</si>
  <si>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</si>
  <si>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</si>
  <si>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</si>
  <si>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</si>
  <si>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</si>
  <si>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</si>
  <si>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</si>
  <si>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</si>
  <si>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</si>
  <si>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</si>
  <si>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</si>
  <si>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</si>
  <si>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</si>
  <si>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</si>
  <si>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</si>
  <si>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</si>
  <si>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</si>
  <si>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</si>
  <si>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</si>
  <si>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</si>
  <si>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</si>
  <si>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</si>
  <si>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</si>
  <si>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</si>
  <si>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</si>
  <si>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</si>
  <si>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</si>
  <si>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</si>
  <si>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</si>
  <si>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</si>
  <si>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</si>
  <si>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</si>
  <si>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</si>
  <si>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</si>
  <si>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</si>
  <si>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</si>
  <si>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</si>
  <si>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</si>
  <si>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</si>
  <si>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</si>
  <si>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</si>
  <si>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</si>
  <si>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</si>
  <si>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</si>
  <si>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</si>
  <si>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</si>
  <si>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</si>
  <si>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</si>
  <si>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</si>
  <si>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</si>
  <si>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</si>
  <si>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</si>
  <si>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</si>
  <si>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</si>
  <si>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</si>
  <si>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</si>
  <si>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</si>
  <si>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</si>
  <si>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</si>
  <si>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</si>
  <si>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</si>
  <si>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</si>
  <si>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</si>
  <si>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</si>
  <si>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</si>
  <si>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</si>
  <si>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</si>
  <si>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</si>
  <si>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</si>
  <si>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</si>
  <si>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</si>
  <si>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</si>
  <si>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</si>
  <si>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</si>
  <si>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</si>
  <si>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</si>
  <si>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</si>
  <si>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</si>
  <si>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</si>
  <si>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</si>
  <si>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</si>
  <si>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</si>
  <si>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</si>
  <si>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</si>
  <si>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</si>
  <si>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</si>
  <si>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</si>
  <si>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</si>
  <si>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</si>
  <si>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</si>
  <si>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</si>
  <si>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</si>
  <si>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</si>
  <si>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</si>
  <si>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</si>
  <si>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</si>
  <si>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</si>
  <si>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</si>
  <si>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</si>
  <si>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</si>
  <si>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</si>
  <si>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</si>
  <si>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</si>
  <si>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</si>
  <si>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</si>
  <si>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</si>
  <si>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</si>
  <si>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</si>
  <si>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</si>
  <si>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</si>
  <si>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</si>
  <si>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</si>
  <si>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</si>
  <si>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</si>
  <si>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</si>
  <si>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</si>
  <si>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</si>
  <si>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</si>
  <si>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</si>
  <si>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</si>
  <si>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</si>
  <si>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</si>
  <si>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</si>
  <si>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</si>
  <si>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</si>
  <si>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</si>
  <si>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</si>
  <si>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</si>
  <si>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</si>
  <si>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</si>
  <si>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</si>
  <si>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</si>
  <si>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</si>
  <si>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</si>
  <si>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</si>
  <si>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</si>
  <si>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</si>
  <si>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</si>
  <si>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</si>
  <si>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</si>
  <si>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</si>
  <si>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</si>
  <si>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</si>
  <si>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</si>
  <si>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</si>
  <si>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</si>
  <si>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</si>
  <si>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</si>
  <si>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</si>
  <si>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</si>
  <si>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</si>
  <si>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</si>
  <si>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</si>
  <si>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</si>
  <si>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</si>
  <si>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</si>
  <si>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</si>
  <si>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</si>
  <si>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</si>
  <si>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</si>
  <si>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</si>
  <si>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</si>
  <si>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</si>
  <si>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</si>
  <si>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</si>
  <si>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</si>
  <si>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</si>
  <si>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</si>
  <si>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</si>
  <si>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</si>
  <si>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</si>
  <si>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</si>
  <si>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</si>
  <si>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</si>
  <si>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</si>
  <si>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</si>
  <si>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</si>
  <si>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</si>
  <si>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</si>
  <si>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</si>
  <si>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</si>
  <si>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</si>
  <si>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</si>
  <si>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</si>
  <si>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</si>
  <si>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</si>
  <si>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</si>
  <si>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</si>
  <si>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</si>
  <si>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</si>
  <si>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</si>
  <si>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</si>
  <si>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</si>
  <si>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</si>
  <si>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</si>
  <si>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</si>
  <si>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</si>
  <si>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</si>
  <si>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</si>
  <si>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</si>
  <si>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</si>
  <si>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</si>
  <si>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</si>
  <si>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</si>
  <si>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</si>
  <si>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</si>
  <si>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</si>
  <si>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</si>
  <si>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</si>
  <si>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</si>
  <si>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</si>
  <si>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</si>
  <si>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</si>
  <si>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</si>
  <si>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</si>
  <si>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</si>
  <si>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</si>
  <si>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</si>
  <si>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</si>
  <si>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</si>
  <si>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</si>
  <si>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</si>
  <si>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</si>
  <si>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</si>
  <si>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</si>
  <si>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</si>
  <si>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</si>
  <si>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</si>
  <si>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</si>
  <si>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</si>
  <si>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</si>
  <si>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</si>
  <si>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</si>
  <si>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</si>
  <si>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</si>
  <si>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</si>
  <si>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</si>
  <si>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</si>
  <si>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</si>
  <si>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</si>
  <si>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</si>
  <si>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</si>
  <si>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</si>
  <si>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</si>
  <si>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</si>
  <si>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</si>
  <si>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</si>
  <si>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</si>
  <si>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</si>
  <si>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</si>
  <si>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</si>
  <si>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</si>
  <si>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</si>
  <si>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</si>
  <si>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</si>
  <si>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</si>
  <si>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</si>
  <si>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</si>
  <si>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</si>
  <si>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</si>
  <si>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</si>
  <si>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</si>
  <si>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</si>
  <si>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</si>
  <si>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</si>
  <si>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</si>
  <si>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</si>
  <si>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</si>
  <si>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</si>
  <si>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</si>
  <si>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</si>
  <si>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</si>
  <si>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</si>
  <si>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</si>
  <si>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</si>
  <si>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</si>
  <si>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</si>
  <si>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</si>
  <si>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</si>
  <si>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</si>
  <si>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</si>
  <si>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</si>
  <si>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</si>
  <si>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</si>
  <si>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</si>
  <si>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</si>
  <si>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</si>
  <si>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</si>
  <si>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</si>
  <si>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</si>
  <si>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</si>
  <si>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</si>
  <si>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</si>
  <si>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</si>
  <si>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</si>
  <si>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</si>
  <si>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</si>
  <si>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</si>
  <si>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</si>
  <si>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</si>
  <si>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</si>
  <si>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</si>
  <si>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</si>
  <si>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</si>
  <si>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</si>
  <si>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</si>
  <si>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</si>
  <si>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</si>
  <si>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</si>
  <si>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</si>
  <si>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</si>
  <si>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</si>
  <si>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</si>
  <si>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</si>
  <si>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</si>
  <si>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</si>
  <si>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</si>
  <si>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</si>
  <si>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</si>
  <si>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</si>
  <si>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</si>
  <si>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</si>
  <si>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</si>
  <si>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</si>
  <si>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</si>
  <si>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</si>
  <si>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</si>
  <si>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</si>
  <si>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</si>
  <si>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</si>
  <si>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</si>
  <si>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</si>
  <si>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</si>
  <si>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</si>
  <si>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</si>
  <si>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</si>
  <si>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</si>
  <si>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</si>
  <si>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</si>
  <si>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</si>
  <si>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</si>
  <si>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</si>
  <si>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</si>
  <si>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</si>
  <si>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</si>
  <si>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</si>
  <si>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</si>
  <si>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</si>
  <si>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</si>
  <si>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</si>
  <si>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</si>
  <si>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</si>
  <si>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</si>
  <si>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</si>
  <si>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</si>
  <si>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</si>
  <si>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</si>
  <si>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</si>
  <si>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</si>
  <si>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</si>
  <si>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</si>
  <si>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</si>
  <si>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</si>
  <si>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</si>
  <si>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</si>
  <si>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</si>
  <si>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</si>
  <si>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</si>
  <si>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</si>
  <si>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</si>
  <si>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</si>
  <si>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</si>
  <si>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</si>
  <si>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</si>
  <si>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</si>
  <si>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</si>
  <si>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</si>
  <si>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</si>
  <si>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</si>
  <si>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</si>
  <si>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</si>
  <si>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</si>
  <si>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</si>
  <si>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</si>
  <si>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</si>
  <si>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</si>
  <si>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</si>
  <si>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</si>
  <si>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</si>
  <si>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</si>
  <si>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</si>
  <si>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</si>
  <si>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</si>
  <si>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</si>
  <si>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</si>
  <si>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</si>
  <si>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</si>
  <si>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</si>
  <si>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</si>
  <si>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</si>
  <si>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</si>
  <si>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</si>
  <si>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</si>
  <si>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</si>
  <si>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</si>
  <si>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</si>
  <si>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</si>
  <si>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</si>
  <si>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</si>
  <si>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</si>
  <si>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</si>
  <si>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</si>
  <si>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</si>
  <si>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</si>
  <si>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</si>
  <si>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</si>
  <si>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</si>
  <si>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</si>
  <si>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</si>
  <si>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</si>
  <si>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</si>
  <si>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</si>
  <si>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</si>
  <si>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</si>
  <si>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</si>
  <si>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</si>
  <si>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</si>
  <si>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</si>
  <si>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</si>
  <si>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</si>
  <si>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</si>
  <si>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</si>
  <si>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</si>
  <si>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</si>
  <si>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</si>
  <si>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</si>
  <si>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</si>
  <si>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</si>
  <si>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</si>
  <si>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</si>
  <si>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</si>
  <si>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</si>
  <si>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</si>
  <si>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</si>
  <si>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</si>
  <si>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</si>
  <si>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</si>
  <si>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</si>
  <si>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</si>
  <si>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</si>
  <si>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</si>
  <si>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</si>
  <si>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</si>
  <si>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</si>
  <si>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</si>
  <si>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</si>
  <si>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</si>
  <si>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</si>
  <si>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</si>
  <si>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</si>
  <si>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</si>
  <si>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</si>
  <si>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</si>
  <si>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</si>
  <si>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</si>
  <si>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</si>
  <si>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</si>
  <si>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</si>
  <si>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</si>
  <si>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</si>
  <si>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</si>
  <si>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</si>
  <si>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</si>
  <si>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</si>
  <si>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</si>
  <si>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</si>
  <si>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</si>
  <si>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</si>
  <si>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</si>
  <si>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</si>
  <si>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</si>
  <si>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</si>
  <si>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</si>
  <si>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</si>
  <si>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</si>
  <si>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</si>
  <si>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</si>
  <si>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</si>
  <si>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</si>
  <si>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</si>
  <si>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</si>
  <si>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</si>
  <si>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</si>
  <si>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</si>
  <si>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</si>
  <si>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</si>
  <si>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</si>
  <si>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</si>
  <si>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</si>
  <si>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</si>
  <si>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</si>
  <si>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</si>
  <si>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</si>
  <si>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</si>
  <si>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</si>
  <si>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</si>
  <si>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</si>
  <si>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</si>
  <si>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</si>
  <si>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</si>
  <si>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</si>
  <si>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</si>
  <si>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</si>
  <si>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</si>
  <si>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</si>
  <si>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</si>
  <si>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</si>
  <si>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</si>
  <si>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</si>
  <si>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</si>
  <si>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</si>
  <si>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</si>
  <si>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</si>
  <si>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</si>
  <si>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</si>
  <si>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</si>
  <si>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</si>
  <si>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</si>
  <si>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</si>
  <si>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</si>
  <si>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</si>
  <si>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</si>
  <si>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</si>
  <si>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</si>
  <si>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</si>
  <si>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</si>
  <si>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</si>
  <si>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</si>
  <si>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</si>
  <si>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</si>
  <si>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</si>
  <si>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</si>
  <si>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</si>
  <si>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</si>
  <si>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</si>
  <si>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</si>
  <si>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</si>
  <si>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</si>
  <si>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</si>
  <si>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</si>
  <si>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</si>
  <si>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</si>
  <si>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</si>
  <si>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</si>
  <si>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</si>
  <si>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</si>
  <si>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</si>
  <si>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</si>
  <si>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</si>
  <si>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</si>
  <si>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</si>
  <si>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</si>
  <si>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</si>
  <si>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</si>
  <si>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</si>
  <si>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</si>
  <si>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</si>
  <si>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</si>
  <si>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</si>
  <si>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</si>
  <si>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</si>
  <si>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</si>
  <si>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</si>
  <si>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</si>
  <si>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</si>
  <si>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</si>
  <si>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</si>
  <si>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</si>
  <si>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</si>
  <si>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</si>
  <si>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</si>
  <si>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</si>
  <si>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</si>
  <si>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</si>
  <si>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</si>
  <si>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</si>
  <si>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</si>
  <si>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</si>
  <si>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</si>
  <si>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</si>
  <si>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</si>
  <si>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</si>
  <si>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</si>
  <si>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</si>
  <si>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</si>
  <si>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</si>
  <si>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</si>
  <si>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</si>
  <si>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</si>
  <si>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</si>
  <si>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</si>
  <si>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</si>
  <si>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</si>
  <si>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</si>
  <si>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</si>
  <si>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</si>
  <si>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</si>
  <si>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</si>
  <si>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</si>
  <si>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</si>
  <si>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</si>
  <si>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</si>
  <si>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</si>
  <si>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</si>
  <si>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</si>
  <si>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</si>
  <si>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</si>
  <si>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</si>
  <si>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</si>
  <si>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</si>
  <si>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</si>
  <si>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</si>
  <si>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</si>
  <si>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</si>
  <si>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</si>
  <si>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</si>
  <si>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</si>
  <si>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</si>
  <si>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</si>
  <si>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</si>
  <si>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</si>
  <si>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</si>
  <si>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</si>
  <si>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</si>
  <si>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</si>
  <si>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</si>
  <si>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</si>
  <si>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</si>
  <si>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</si>
  <si>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</si>
  <si>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</si>
  <si>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</si>
  <si>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</si>
  <si>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</si>
  <si>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</si>
  <si>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</si>
  <si>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</si>
  <si>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</si>
  <si>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</si>
  <si>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</si>
  <si>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</si>
  <si>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</si>
  <si>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</si>
  <si>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</si>
  <si>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</si>
  <si>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</si>
  <si>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</si>
  <si>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</si>
  <si>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</si>
  <si>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</si>
  <si>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</si>
  <si>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</si>
  <si>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</si>
  <si>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</si>
  <si>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</si>
  <si>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</si>
  <si>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</si>
  <si>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</si>
  <si>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</si>
  <si>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</si>
  <si>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</si>
  <si>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</si>
  <si>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</si>
  <si>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</si>
  <si>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</si>
  <si>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</si>
  <si>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</si>
  <si>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</si>
  <si>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</si>
  <si>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</si>
  <si>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</si>
  <si>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</si>
  <si>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</si>
  <si>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</si>
  <si>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</si>
  <si>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</si>
  <si>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</si>
  <si>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</si>
  <si>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</si>
  <si>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</si>
  <si>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</si>
  <si>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</si>
  <si>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</si>
  <si>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</si>
  <si>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</si>
  <si>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</si>
  <si>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</si>
  <si>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</si>
  <si>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</si>
  <si>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</si>
  <si>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</si>
  <si>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</si>
  <si>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</si>
  <si>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</si>
  <si>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</si>
  <si>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</si>
  <si>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</si>
  <si>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</si>
  <si>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</si>
  <si>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</si>
  <si>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</si>
  <si>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</si>
  <si>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</si>
  <si>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</si>
  <si>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</si>
  <si>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</si>
  <si>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</si>
  <si>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</si>
  <si>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</si>
  <si>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</si>
  <si>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</si>
  <si>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</si>
  <si>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</si>
  <si>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</si>
  <si>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</si>
  <si>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</si>
  <si>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</si>
  <si>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</si>
  <si>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</si>
  <si>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</si>
  <si>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</si>
  <si>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</si>
  <si>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</si>
  <si>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</si>
  <si>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</si>
  <si>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</si>
  <si>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</si>
  <si>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</si>
  <si>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</si>
  <si>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</si>
  <si>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</si>
  <si>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</si>
  <si>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</si>
  <si>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</si>
  <si>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</si>
  <si>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</si>
  <si>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</si>
  <si>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</si>
  <si>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</si>
  <si>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</si>
  <si>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</si>
  <si>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</si>
  <si>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</si>
  <si>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</si>
  <si>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</si>
  <si>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</si>
  <si>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</si>
  <si>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</si>
  <si>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</si>
  <si>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</si>
  <si>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</si>
  <si>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</si>
  <si>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</si>
  <si>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</si>
  <si>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</si>
  <si>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</si>
  <si>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</si>
  <si>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</si>
  <si>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</si>
  <si>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</si>
  <si>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</si>
  <si>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</si>
  <si>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</si>
  <si>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</si>
  <si>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</si>
  <si>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</si>
  <si>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</si>
  <si>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</si>
  <si>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</si>
  <si>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</si>
  <si>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</si>
  <si>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</si>
  <si>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</si>
  <si>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</si>
  <si>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</si>
  <si>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</si>
  <si>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</si>
  <si>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</si>
  <si>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</si>
  <si>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</si>
  <si>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</si>
  <si>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</si>
  <si>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</si>
  <si>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</si>
  <si>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</si>
  <si>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</si>
  <si>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</si>
  <si>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</si>
  <si>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</si>
  <si>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</si>
  <si>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</si>
  <si>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</si>
  <si>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</si>
  <si>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</si>
  <si>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</si>
  <si>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</si>
  <si>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</si>
  <si>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</si>
  <si>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</si>
  <si>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</si>
  <si>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</si>
  <si>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</si>
  <si>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</si>
  <si>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</si>
  <si>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</si>
  <si>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</si>
  <si>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</si>
  <si>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</si>
  <si>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</si>
  <si>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</si>
  <si>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</si>
  <si>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</si>
  <si>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</si>
  <si>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</si>
  <si>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</si>
  <si>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</si>
  <si>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</si>
  <si>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</si>
  <si>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</si>
  <si>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</si>
  <si>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</si>
  <si>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</si>
  <si>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</si>
  <si>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</si>
  <si>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</si>
  <si>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</si>
  <si>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</si>
  <si>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</si>
  <si>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</si>
  <si>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</si>
  <si>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</si>
  <si>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</si>
  <si>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</si>
  <si>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</si>
  <si>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</si>
  <si>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</si>
  <si>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</si>
  <si>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</si>
  <si>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</si>
  <si>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</si>
  <si>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</si>
  <si>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</si>
  <si>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</si>
  <si>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</si>
  <si>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</si>
  <si>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</si>
  <si>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</si>
  <si>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</si>
  <si>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</si>
  <si>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</si>
  <si>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</si>
  <si>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</si>
  <si>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</si>
  <si>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</si>
  <si>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</si>
  <si>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</si>
  <si>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</si>
  <si>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</si>
  <si>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</si>
  <si>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</si>
  <si>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</si>
  <si>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</si>
  <si>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</si>
  <si>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</si>
  <si>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</si>
  <si>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</si>
  <si>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</si>
  <si>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</si>
  <si>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</si>
  <si>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</si>
  <si>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</si>
  <si>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</si>
  <si>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</si>
  <si>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</si>
  <si>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</si>
  <si>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</si>
  <si>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</si>
  <si>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</si>
  <si>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</si>
  <si>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</si>
  <si>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</si>
  <si>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</si>
  <si>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</si>
  <si>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</si>
  <si>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</si>
  <si>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</si>
  <si>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</si>
  <si>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</si>
  <si>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</si>
  <si>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</si>
  <si>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</si>
  <si>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</si>
  <si>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</si>
  <si>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</si>
  <si>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</si>
  <si>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</si>
  <si>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</si>
  <si>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</si>
  <si>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</si>
  <si>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</si>
  <si>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</si>
  <si>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</si>
  <si>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</si>
  <si>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</si>
  <si>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</si>
  <si>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</si>
  <si>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</si>
  <si>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</si>
  <si>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</si>
  <si>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</si>
  <si>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</si>
  <si>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</si>
  <si>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</si>
  <si>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</si>
  <si>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</si>
  <si>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</si>
  <si>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</si>
  <si>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</si>
  <si>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</si>
  <si>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</si>
  <si>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</si>
  <si>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</si>
  <si>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</si>
  <si>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</si>
  <si>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</si>
  <si>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</si>
  <si>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</si>
  <si>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</si>
  <si>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</si>
  <si>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</si>
  <si>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</si>
  <si>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</si>
  <si>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</si>
  <si>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</si>
  <si>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</si>
  <si>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</si>
  <si>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</si>
  <si>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</si>
  <si>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</si>
  <si>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</si>
  <si>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</si>
  <si>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</si>
  <si>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</si>
  <si>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</si>
  <si>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</si>
  <si>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</si>
  <si>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</si>
  <si>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</si>
  <si>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</si>
  <si>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</si>
  <si>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</si>
  <si>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</si>
  <si>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</si>
  <si>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</si>
  <si>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</si>
  <si>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</si>
  <si>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</si>
  <si>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</si>
  <si>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</si>
  <si>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</si>
  <si>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</si>
  <si>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</si>
  <si>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</si>
  <si>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</si>
  <si>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</si>
  <si>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</si>
  <si>
    <t>Dovin &amp; Reber Jones</t>
  </si>
  <si>
    <t>Amazon</t>
  </si>
  <si>
    <t>Marshalls</t>
  </si>
  <si>
    <t>August Rent</t>
  </si>
  <si>
    <t>Cedar Point</t>
  </si>
  <si>
    <t>Marching Band Merch</t>
  </si>
  <si>
    <t>Golf Outing Repayment</t>
  </si>
  <si>
    <t>Golf Outing Repayment - Venmo</t>
  </si>
  <si>
    <t>Funeral</t>
  </si>
  <si>
    <t>FanDraft</t>
  </si>
  <si>
    <t>Transfer to Venmo - Sarah; Food</t>
  </si>
  <si>
    <t>Charleys - Doordash</t>
  </si>
  <si>
    <t>Salty Marys Oyster Bar</t>
  </si>
  <si>
    <t>August Transfer</t>
  </si>
  <si>
    <t>Pandys - Landscaping</t>
  </si>
  <si>
    <t>Smiles from Smith</t>
  </si>
  <si>
    <t>Insurance Refund</t>
  </si>
  <si>
    <t>August Savings</t>
  </si>
  <si>
    <t>Fantasy Football</t>
  </si>
  <si>
    <t>Bowling</t>
  </si>
  <si>
    <t>High School Football</t>
  </si>
  <si>
    <t>Bowling - Alchohol</t>
  </si>
  <si>
    <t>Bowling Prize Money</t>
  </si>
  <si>
    <t>Youtube - Sunday Ticket</t>
  </si>
  <si>
    <t>Paper Moon Winery</t>
  </si>
  <si>
    <t>The Aviator Pub &amp; Resturant</t>
  </si>
  <si>
    <t>Ross Store</t>
  </si>
  <si>
    <t>Rainbow Market</t>
  </si>
  <si>
    <t>ATM Withdrawal - Florida</t>
  </si>
  <si>
    <t>Transfer for Regan Transportation</t>
  </si>
  <si>
    <t>USBC Membership</t>
  </si>
  <si>
    <t>Rebman Recreation</t>
  </si>
  <si>
    <t>Fanatics</t>
  </si>
  <si>
    <t>Seafood Shake</t>
  </si>
  <si>
    <t>Milan Melon Festival</t>
  </si>
  <si>
    <t>Transfer to Venmo - Dana Hibsman</t>
  </si>
  <si>
    <t>Transfer to Venmo - Jay Coonce; Golf</t>
  </si>
  <si>
    <t>Pool Gas Line</t>
  </si>
  <si>
    <t>Race Trac</t>
  </si>
  <si>
    <t>Regal Golf Coast</t>
  </si>
  <si>
    <t>ABC Fine Wine</t>
  </si>
  <si>
    <t>Amazon Digital Services - Kindle Book</t>
  </si>
  <si>
    <t>Mugs N Jugs</t>
  </si>
  <si>
    <t>Audible</t>
  </si>
  <si>
    <t>Willard Park Garage</t>
  </si>
  <si>
    <t>The Solver</t>
  </si>
  <si>
    <t>Transfer to Venmo - Victoria Nicholson</t>
  </si>
  <si>
    <t>North Ridgeville Athletics</t>
  </si>
  <si>
    <t>Transfer from CashApp</t>
  </si>
  <si>
    <t>Transfer to CashApp</t>
  </si>
  <si>
    <t>Transfer to Zelle</t>
  </si>
  <si>
    <t>School Pictures</t>
  </si>
  <si>
    <t>Mulligans</t>
  </si>
  <si>
    <t>Transfer to Venmo - James Brower; CST Week</t>
  </si>
  <si>
    <t>Avason</t>
  </si>
  <si>
    <t>Transfer to Venmo - Brittany; Concert Tix</t>
  </si>
  <si>
    <t>September Transfer</t>
  </si>
  <si>
    <t>Valor</t>
  </si>
  <si>
    <t>September Rent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</si>
</sst>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26" xfId="0" applyNumberFormat="1" applyFont="1" applyBorder="1"/>
    <xf numFmtId="0" fontId="5" fillId="0" borderId="45" xfId="0" applyNumberFormat="1" applyFont="1" applyBorder="1"/>
    <xf numFmtId="164" fontId="13" fillId="0" borderId="44" xfId="0" applyFont="1" applyBorder="1" applyAlignment="1">
      <alignment horizontal="center"/>
    </xf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topLeftCell="A4" workbookViewId="0">
      <selection activeCell="E28" sqref="E28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1994.9999989999999</v>
      </c>
    </row>
    <row r="3" spans="1:3" x14ac:dyDescent="0.3">
      <c r="A3" t="s">
        <v>106</v>
      </c>
      <c r="B3" t="s">
        <v>808</v>
      </c>
      <c r="C3" s="524">
        <v>960.92107699999997</v>
      </c>
    </row>
    <row r="4" spans="1:3" x14ac:dyDescent="0.3">
      <c r="A4" t="s">
        <v>106</v>
      </c>
      <c r="B4" t="s">
        <v>809</v>
      </c>
      <c r="C4" s="524">
        <v>1366.72757</v>
      </c>
    </row>
    <row r="5" spans="1:3" x14ac:dyDescent="0.3">
      <c r="A5" t="s">
        <v>810</v>
      </c>
      <c r="B5" t="s">
        <v>807</v>
      </c>
      <c r="C5" s="524">
        <v>463.99606299999999</v>
      </c>
    </row>
    <row r="6" spans="1:3" x14ac:dyDescent="0.3">
      <c r="A6" t="s">
        <v>810</v>
      </c>
      <c r="B6" t="s">
        <v>808</v>
      </c>
      <c r="C6" s="524">
        <v>737.48422400000004</v>
      </c>
    </row>
    <row r="7" spans="1:3" x14ac:dyDescent="0.3">
      <c r="A7" t="s">
        <v>812</v>
      </c>
      <c r="B7" t="s">
        <v>811</v>
      </c>
      <c r="C7" s="524">
        <v>207.92599999999999</v>
      </c>
    </row>
    <row r="8" spans="1:3" x14ac:dyDescent="0.3">
      <c r="A8" t="s">
        <v>812</v>
      </c>
      <c r="B8" t="s">
        <v>813</v>
      </c>
      <c r="C8" s="524">
        <v>1244.383</v>
      </c>
    </row>
    <row r="9" spans="1:3" x14ac:dyDescent="0.3">
      <c r="A9" t="s">
        <v>812</v>
      </c>
      <c r="B9" t="s">
        <v>814</v>
      </c>
      <c r="C9" s="524">
        <v>141.488</v>
      </c>
    </row>
    <row r="10" spans="1:3" x14ac:dyDescent="0.3">
      <c r="A10" t="s">
        <v>815</v>
      </c>
      <c r="B10" t="s">
        <v>813</v>
      </c>
      <c r="C10" s="524">
        <v>699.85900000000004</v>
      </c>
    </row>
    <row r="11" spans="1:3" x14ac:dyDescent="0.3">
      <c r="A11" t="s">
        <v>54</v>
      </c>
      <c r="B11" t="s">
        <v>816</v>
      </c>
      <c r="C11" s="524">
        <v>51.696950000000001</v>
      </c>
    </row>
    <row r="12" spans="1:3" x14ac:dyDescent="0.3">
      <c r="A12" t="s">
        <v>54</v>
      </c>
      <c r="B12" t="s">
        <v>817</v>
      </c>
      <c r="C12" s="524">
        <v>33.098590000000002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219.96960000000001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1.7375700000000001</v>
      </c>
    </row>
    <row r="18" spans="1:3" x14ac:dyDescent="0.3">
      <c r="A18" t="s">
        <v>59</v>
      </c>
      <c r="B18" t="s">
        <v>823</v>
      </c>
      <c r="C18" s="524">
        <v>24.779720000000001</v>
      </c>
    </row>
    <row r="19" spans="1:3" x14ac:dyDescent="0.3">
      <c r="A19" t="s">
        <v>59</v>
      </c>
      <c r="B19" t="s">
        <v>824</v>
      </c>
      <c r="C19" s="524">
        <v>6.180682</v>
      </c>
    </row>
    <row r="20" spans="1:3" x14ac:dyDescent="0.3">
      <c r="A20" t="s">
        <v>59</v>
      </c>
      <c r="B20" t="s">
        <v>825</v>
      </c>
      <c r="C20" s="524">
        <v>19.988309999999998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410.49151000000001</v>
      </c>
    </row>
    <row r="23" spans="1:3" x14ac:dyDescent="0.3">
      <c r="A23" s="521" t="s">
        <v>828</v>
      </c>
      <c r="B23" s="521" t="s">
        <v>816</v>
      </c>
      <c r="C23" s="524">
        <v>8.8516300000000001</v>
      </c>
    </row>
    <row r="24" spans="1:3" x14ac:dyDescent="0.3">
      <c r="A24" s="521" t="s">
        <v>828</v>
      </c>
      <c r="B24" s="521" t="s">
        <v>818</v>
      </c>
      <c r="C24" s="524">
        <v>26.652819999999998</v>
      </c>
    </row>
    <row r="25" spans="1:3" x14ac:dyDescent="0.3">
      <c r="A25" s="521" t="s">
        <v>828</v>
      </c>
      <c r="B25" s="521" t="s">
        <v>829</v>
      </c>
      <c r="C25" s="524">
        <v>30.55735</v>
      </c>
    </row>
    <row r="26" spans="1:3" x14ac:dyDescent="0.3">
      <c r="A26" s="521" t="s">
        <v>828</v>
      </c>
      <c r="B26" s="521" t="s">
        <v>819</v>
      </c>
      <c r="C26" s="524">
        <v>24.81541</v>
      </c>
    </row>
    <row r="27" spans="1:3" x14ac:dyDescent="0.3">
      <c r="A27" s="521" t="s">
        <v>828</v>
      </c>
      <c r="B27" s="521" t="s">
        <v>820</v>
      </c>
      <c r="C27" s="524">
        <v>20.67801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E38" sqref="E38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47" t="s">
        <v>34</v>
      </c>
      <c r="B1" s="548"/>
      <c r="C1" s="549"/>
      <c r="E1" s="5" t="s">
        <v>35</v>
      </c>
      <c r="F1" s="6">
        <f ca="1">SUM($B$7,$B$19,$B$26,$B$31,$B$40)</f>
        <v>1787545.82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80</v>
      </c>
      <c r="C2" s="15">
        <f t="shared" ref="C2:C6" ca="1" si="0">TODAY()</f>
        <v>46296</v>
      </c>
      <c r="E2" s="13" t="s">
        <v>40</v>
      </c>
      <c r="F2" s="16">
        <f>F14</f>
        <v>172695.25</v>
      </c>
      <c r="H2" s="17"/>
      <c r="J2" s="18" t="s">
        <v>41</v>
      </c>
      <c r="K2" s="19">
        <v>0.75</v>
      </c>
      <c r="L2" s="20">
        <f>K5/(K5+K6)</f>
        <v>0.7902019368063552</v>
      </c>
      <c r="N2" s="21" t="s">
        <v>42</v>
      </c>
      <c r="O2" s="22">
        <f>B12-O1</f>
        <v>-3000</v>
      </c>
      <c r="P2" s="11"/>
      <c r="Q2" s="23" t="s">
        <v>43</v>
      </c>
      <c r="R2" s="23">
        <f ca="1">E20*(1+$Q$1)</f>
        <v>1857078.1554999999</v>
      </c>
    </row>
    <row r="3" spans="1:18" ht="14.4" x14ac:dyDescent="0.3">
      <c r="A3" s="13" t="s">
        <v>44</v>
      </c>
      <c r="B3" s="14">
        <v>0</v>
      </c>
      <c r="C3" s="15">
        <f t="shared" ca="1" si="0"/>
        <v>46296</v>
      </c>
      <c r="E3" s="21" t="s">
        <v>45</v>
      </c>
      <c r="F3" s="22">
        <f ca="1">F1-F2</f>
        <v>1614850.57</v>
      </c>
      <c r="H3" s="17"/>
      <c r="J3" s="18" t="s">
        <v>46</v>
      </c>
      <c r="K3" s="19">
        <v>0.25</v>
      </c>
      <c r="L3" s="20">
        <f>K6/(K5+K6)</f>
        <v>0.20979806319364486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2135639.8788249996</v>
      </c>
    </row>
    <row r="4" spans="1:18" ht="14.4" x14ac:dyDescent="0.3">
      <c r="A4" s="13" t="s">
        <v>49</v>
      </c>
      <c r="B4" s="14">
        <v>0</v>
      </c>
      <c r="C4" s="15">
        <f t="shared" ca="1" si="0"/>
        <v>46296</v>
      </c>
      <c r="F4" s="7"/>
      <c r="H4" s="17"/>
      <c r="J4" s="24"/>
      <c r="K4" s="25"/>
      <c r="L4" s="26"/>
      <c r="N4" s="27" t="s">
        <v>50</v>
      </c>
      <c r="O4" s="28">
        <f>B10-O3</f>
        <v>28175.369999999995</v>
      </c>
      <c r="P4" s="11"/>
      <c r="Q4" s="23" t="s">
        <v>51</v>
      </c>
      <c r="R4" s="23">
        <f t="shared" ca="1" si="1"/>
        <v>2455985.8606487494</v>
      </c>
    </row>
    <row r="5" spans="1:18" ht="14.4" x14ac:dyDescent="0.3">
      <c r="A5" s="13" t="s">
        <v>52</v>
      </c>
      <c r="B5" s="14">
        <f ca="1">'Checking Transaction Log'!G1</f>
        <v>9976.4899999999925</v>
      </c>
      <c r="C5" s="15">
        <f t="shared" ca="1" si="0"/>
        <v>46296</v>
      </c>
      <c r="E5" s="550" t="s">
        <v>53</v>
      </c>
      <c r="F5" s="548"/>
      <c r="G5" s="549"/>
      <c r="H5" s="17"/>
      <c r="J5" s="29" t="s">
        <v>54</v>
      </c>
      <c r="K5" s="30">
        <f>B10</f>
        <v>96045.45</v>
      </c>
      <c r="L5" s="20">
        <f ca="1">K5/F3</f>
        <v>5.9476370002457868E-2</v>
      </c>
      <c r="N5" s="5" t="s">
        <v>55</v>
      </c>
      <c r="O5" s="6"/>
      <c r="P5" s="11"/>
      <c r="Q5" s="23" t="s">
        <v>56</v>
      </c>
      <c r="R5" s="23">
        <f t="shared" ca="1" si="1"/>
        <v>2824383.7397460616</v>
      </c>
    </row>
    <row r="6" spans="1:18" ht="14.4" x14ac:dyDescent="0.3">
      <c r="A6" s="13" t="s">
        <v>57</v>
      </c>
      <c r="B6" s="14">
        <f>'Savings Transaction Log'!A3</f>
        <v>19646.140000000007</v>
      </c>
      <c r="C6" s="15">
        <f t="shared" ca="1" si="0"/>
        <v>46296</v>
      </c>
      <c r="E6" s="31" t="s">
        <v>58</v>
      </c>
      <c r="F6" s="14">
        <v>134933.92000000001</v>
      </c>
      <c r="G6" s="32">
        <v>46277</v>
      </c>
      <c r="H6" s="17"/>
      <c r="J6" s="18" t="s">
        <v>59</v>
      </c>
      <c r="K6" s="30">
        <f>B12</f>
        <v>25500</v>
      </c>
      <c r="L6" s="20">
        <f ca="1">K6/F3</f>
        <v>1.5790934761226855E-2</v>
      </c>
      <c r="N6" s="21" t="s">
        <v>60</v>
      </c>
      <c r="O6" s="22"/>
      <c r="P6" s="11"/>
      <c r="Q6" s="23" t="s">
        <v>61</v>
      </c>
      <c r="R6" s="23">
        <f t="shared" ca="1" si="1"/>
        <v>3248041.3007079707</v>
      </c>
    </row>
    <row r="7" spans="1:18" ht="14.4" x14ac:dyDescent="0.3">
      <c r="A7" s="21" t="s">
        <v>62</v>
      </c>
      <c r="B7" s="33">
        <f ca="1">SUM(B2:B6)</f>
        <v>29702.629999999997</v>
      </c>
      <c r="C7" s="34">
        <f ca="1">B7/F3</f>
        <v>1.8393423237916061E-2</v>
      </c>
      <c r="E7" s="529" t="s">
        <v>836</v>
      </c>
      <c r="F7" s="14">
        <v>17236</v>
      </c>
      <c r="G7" s="32">
        <v>46265</v>
      </c>
      <c r="H7" s="7"/>
      <c r="J7" s="18" t="s">
        <v>64</v>
      </c>
      <c r="K7" s="30">
        <f>IF((B3+B4+B6)&gt;10000,(B3+B4+B6-10000),0)</f>
        <v>9646.1400000000067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3735247.495814166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46277</v>
      </c>
      <c r="H8" s="7"/>
      <c r="I8" s="7"/>
      <c r="J8" s="18" t="s">
        <v>68</v>
      </c>
      <c r="K8" s="30">
        <f>SUM(K5:K7)</f>
        <v>131191.59</v>
      </c>
      <c r="L8" s="20">
        <f ca="1">K8/F3</f>
        <v>8.1240699565161612E-2</v>
      </c>
      <c r="N8" s="21" t="s">
        <v>69</v>
      </c>
      <c r="O8" s="22">
        <f t="shared" si="2"/>
        <v>25175.369999999995</v>
      </c>
      <c r="P8" s="11"/>
      <c r="Q8" s="23" t="s">
        <v>70</v>
      </c>
      <c r="R8" s="23">
        <f t="shared" ca="1" si="1"/>
        <v>4295534.6201862907</v>
      </c>
    </row>
    <row r="9" spans="1:18" ht="14.4" x14ac:dyDescent="0.3">
      <c r="A9" s="547" t="s">
        <v>71</v>
      </c>
      <c r="B9" s="548"/>
      <c r="C9" s="549"/>
      <c r="E9" s="528" t="s">
        <v>841</v>
      </c>
      <c r="F9" s="526">
        <v>9040</v>
      </c>
      <c r="G9" s="527">
        <v>46277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4939864.8132142341</v>
      </c>
    </row>
    <row r="10" spans="1:18" ht="14.4" x14ac:dyDescent="0.3">
      <c r="A10" s="31" t="s">
        <v>74</v>
      </c>
      <c r="B10" s="14">
        <v>96045.45</v>
      </c>
      <c r="C10" s="15">
        <v>46296</v>
      </c>
      <c r="D10" s="17"/>
      <c r="E10" s="528" t="s">
        <v>837</v>
      </c>
      <c r="F10" s="526">
        <v>9565.33</v>
      </c>
      <c r="G10" s="527">
        <v>46277</v>
      </c>
      <c r="H10" s="17"/>
      <c r="I10" s="7"/>
      <c r="J10" s="18" t="s">
        <v>54</v>
      </c>
      <c r="K10" s="30">
        <f>(K8*K2)-K5</f>
        <v>2348.2425000000076</v>
      </c>
      <c r="L10" s="40">
        <f t="shared" ref="L10:L11" si="3">K10+K5</f>
        <v>98393.692500000005</v>
      </c>
      <c r="P10" s="11"/>
      <c r="Q10" s="23" t="s">
        <v>75</v>
      </c>
      <c r="R10" s="23">
        <f t="shared" ca="1" si="1"/>
        <v>5680844.5351963686</v>
      </c>
    </row>
    <row r="11" spans="1:18" ht="14.4" x14ac:dyDescent="0.3">
      <c r="A11" s="31" t="s">
        <v>76</v>
      </c>
      <c r="B11" s="14">
        <v>13122.01</v>
      </c>
      <c r="C11" s="15">
        <v>46296</v>
      </c>
      <c r="D11" s="17"/>
      <c r="E11" s="528" t="s">
        <v>838</v>
      </c>
      <c r="F11" s="526">
        <v>0</v>
      </c>
      <c r="G11" s="527">
        <v>46277</v>
      </c>
      <c r="H11" s="17"/>
      <c r="I11" s="7"/>
      <c r="J11" s="43" t="s">
        <v>78</v>
      </c>
      <c r="K11" s="44">
        <f>(K8*K3)-K6</f>
        <v>7297.8974999999991</v>
      </c>
      <c r="L11" s="45">
        <f t="shared" si="3"/>
        <v>32797.897499999999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6532971.2154758237</v>
      </c>
    </row>
    <row r="12" spans="1:18" ht="14.4" x14ac:dyDescent="0.3">
      <c r="A12" s="47" t="s">
        <v>81</v>
      </c>
      <c r="B12" s="48">
        <v>25500</v>
      </c>
      <c r="C12" s="15">
        <v>46296</v>
      </c>
      <c r="D12" s="17"/>
      <c r="E12" s="525" t="s">
        <v>839</v>
      </c>
      <c r="F12" s="526">
        <v>1104.96</v>
      </c>
      <c r="G12" s="527">
        <v>46277</v>
      </c>
      <c r="I12" s="7"/>
      <c r="J12" s="49"/>
      <c r="K12" s="25"/>
      <c r="L12" s="50">
        <f ca="1">L11/F3</f>
        <v>2.0310174891290403E-2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46277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172695.25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109167.45999999999</v>
      </c>
      <c r="L15" s="59">
        <f ca="1">K15/F3</f>
        <v>6.7602205447405569E-2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151248.07999999999</v>
      </c>
      <c r="I16" s="7"/>
      <c r="J16" s="18" t="s">
        <v>46</v>
      </c>
      <c r="K16" s="63">
        <f>B12</f>
        <v>25500</v>
      </c>
      <c r="L16" s="20">
        <f ca="1">K16/F3</f>
        <v>1.5790934761226855E-2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1536409.27</v>
      </c>
      <c r="P18" s="11"/>
    </row>
    <row r="19" spans="1:17" ht="14.4" x14ac:dyDescent="0.3">
      <c r="A19" s="68" t="s">
        <v>92</v>
      </c>
      <c r="B19" s="33">
        <f>SUM(B10:B18)</f>
        <v>134667.46</v>
      </c>
      <c r="C19" s="34">
        <f ca="1">B19/F3</f>
        <v>8.3393140208632421E-2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291122.98499999999</v>
      </c>
      <c r="P19" s="73">
        <f t="shared" ref="P19:P32" si="4">O19/$O$18</f>
        <v>0.18948270534712405</v>
      </c>
      <c r="Q19" s="74" t="s">
        <v>97</v>
      </c>
    </row>
    <row r="20" spans="1:17" ht="14.4" x14ac:dyDescent="0.3">
      <c r="B20" s="7"/>
      <c r="C20" s="37"/>
      <c r="E20" s="56">
        <f ca="1">F3</f>
        <v>1614850.57</v>
      </c>
      <c r="F20" s="44">
        <f ca="1">E20-E22</f>
        <v>199848.14000000013</v>
      </c>
      <c r="G20" s="34">
        <f ca="1">(E20-E22)/E22</f>
        <v>0.14123519208373383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271714.88</v>
      </c>
      <c r="P20" s="78">
        <f t="shared" si="4"/>
        <v>0.17685058617226385</v>
      </c>
      <c r="Q20" s="79" t="s">
        <v>101</v>
      </c>
    </row>
    <row r="21" spans="1:17" ht="15.75" customHeight="1" x14ac:dyDescent="0.3">
      <c r="A21" s="547" t="s">
        <v>102</v>
      </c>
      <c r="B21" s="548"/>
      <c r="C21" s="549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0.19257471500000001</v>
      </c>
      <c r="L21" s="11"/>
      <c r="N21" s="27" t="s">
        <v>104</v>
      </c>
      <c r="O21" s="51">
        <f>($B$10+$B$11)*0.25</f>
        <v>27291.864999999998</v>
      </c>
      <c r="P21" s="82">
        <f t="shared" si="4"/>
        <v>1.7763408183549944E-2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442308.11999999994</v>
      </c>
      <c r="C22" s="15">
        <v>46296</v>
      </c>
      <c r="E22" s="56">
        <v>1415002.43</v>
      </c>
      <c r="F22" s="45">
        <f ca="1">((F20/(C2-E21))*365)+E22</f>
        <v>1682198.6611355313</v>
      </c>
      <c r="G22" s="34">
        <f ca="1">(F22-E22)/E22</f>
        <v>0.18883093447092619</v>
      </c>
      <c r="I22" s="7"/>
      <c r="J22" s="81">
        <v>3000000</v>
      </c>
      <c r="K22" s="50">
        <f ca="1">1-($E$20/J22)</f>
        <v>0.4617164766666666</v>
      </c>
      <c r="L22" s="11"/>
      <c r="N22" s="5" t="s">
        <v>108</v>
      </c>
      <c r="O22" s="72">
        <f>($B$22+$B$23)*0.3</f>
        <v>174673.791</v>
      </c>
      <c r="P22" s="73">
        <f t="shared" si="4"/>
        <v>0.11368962320827444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139937.84999999998</v>
      </c>
      <c r="C23" s="15">
        <f>C22</f>
        <v>46296</v>
      </c>
      <c r="E23" s="7"/>
      <c r="G23" s="65"/>
      <c r="I23" s="7"/>
      <c r="J23" s="81">
        <v>4000000</v>
      </c>
      <c r="K23" s="50">
        <f ca="1">1-($E$20/J23)</f>
        <v>0.59628735750000006</v>
      </c>
      <c r="L23" s="11"/>
      <c r="N23" s="13" t="s">
        <v>111</v>
      </c>
      <c r="O23" s="14">
        <f>($B$24+$B$25)*0.3</f>
        <v>163028.92799999999</v>
      </c>
      <c r="P23" s="78">
        <f t="shared" si="4"/>
        <v>0.10611035170335829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415726.48999999993</v>
      </c>
      <c r="C24" s="15">
        <f>C22</f>
        <v>46296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0.67702988599999991</v>
      </c>
      <c r="L24" s="11"/>
      <c r="N24" s="13" t="s">
        <v>113</v>
      </c>
      <c r="O24" s="14">
        <f t="shared" ref="O24:O25" si="5">($B$10+$B$11)*0.25</f>
        <v>27291.864999999998</v>
      </c>
      <c r="P24" s="78">
        <f t="shared" si="4"/>
        <v>1.7763408183549944E-2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127703.27000000006</v>
      </c>
      <c r="C25" s="15">
        <f>C22</f>
        <v>46296</v>
      </c>
      <c r="E25" s="75" t="s">
        <v>34</v>
      </c>
      <c r="F25" s="76">
        <f ca="1">B7</f>
        <v>29702.629999999997</v>
      </c>
      <c r="G25" s="77">
        <f t="shared" ref="G25:G31" ca="1" si="6">F25/SUM($F$25:$F$31)</f>
        <v>1.8162570452456832E-2</v>
      </c>
      <c r="I25" s="7"/>
      <c r="J25" s="84"/>
      <c r="K25" s="25"/>
      <c r="L25" s="11"/>
      <c r="N25" s="27" t="s">
        <v>116</v>
      </c>
      <c r="O25" s="51">
        <f t="shared" si="5"/>
        <v>27291.864999999998</v>
      </c>
      <c r="P25" s="82">
        <f t="shared" si="4"/>
        <v>1.7763408183549944E-2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1125675.73</v>
      </c>
      <c r="C26" s="34">
        <f ca="1">B26/F3</f>
        <v>0.69707733391083981</v>
      </c>
      <c r="E26" s="80" t="s">
        <v>103</v>
      </c>
      <c r="F26" s="30">
        <f>(B11)</f>
        <v>13122.01</v>
      </c>
      <c r="G26" s="20">
        <f t="shared" ca="1" si="6"/>
        <v>8.0238494403641388E-3</v>
      </c>
      <c r="I26" s="7"/>
      <c r="J26" s="49"/>
      <c r="K26" s="25"/>
      <c r="L26" s="11"/>
      <c r="N26" s="5" t="s">
        <v>119</v>
      </c>
      <c r="O26" s="72">
        <f>($B$22+$B$23)*0.2</f>
        <v>116449.194</v>
      </c>
      <c r="P26" s="73">
        <f t="shared" si="4"/>
        <v>7.5793082138849638E-2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96045.45</v>
      </c>
      <c r="G27" s="20">
        <f t="shared" ca="1" si="6"/>
        <v>5.8729892008314417E-2</v>
      </c>
      <c r="I27" s="7"/>
      <c r="J27" s="49"/>
      <c r="K27" s="25"/>
      <c r="L27" s="11"/>
      <c r="N27" s="13" t="s">
        <v>120</v>
      </c>
      <c r="O27" s="14">
        <f>($B$24+$B$25)*0.2</f>
        <v>108685.952</v>
      </c>
      <c r="P27" s="78">
        <f t="shared" si="4"/>
        <v>7.0740234468905538E-2</v>
      </c>
      <c r="Q27" s="79" t="s">
        <v>101</v>
      </c>
    </row>
    <row r="28" spans="1:17" ht="15.75" customHeight="1" x14ac:dyDescent="0.3">
      <c r="A28" s="547" t="s">
        <v>115</v>
      </c>
      <c r="B28" s="548"/>
      <c r="C28" s="549"/>
      <c r="E28" s="80" t="s">
        <v>110</v>
      </c>
      <c r="F28" s="30">
        <f>B12</f>
        <v>25500</v>
      </c>
      <c r="G28" s="20">
        <f t="shared" ca="1" si="6"/>
        <v>1.5592745374320363E-2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10916.745999999999</v>
      </c>
      <c r="P28" s="78">
        <f t="shared" si="4"/>
        <v>7.1053632734199785E-3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1125675.73</v>
      </c>
      <c r="G29" s="20">
        <f t="shared" ca="1" si="6"/>
        <v>0.68832843262518428</v>
      </c>
      <c r="H29" s="86"/>
      <c r="I29" s="7"/>
      <c r="J29" s="49"/>
      <c r="K29" s="25"/>
      <c r="L29" s="11"/>
      <c r="N29" s="27" t="s">
        <v>123</v>
      </c>
      <c r="O29" s="51">
        <f t="shared" si="7"/>
        <v>10916.745999999999</v>
      </c>
      <c r="P29" s="82">
        <f t="shared" si="4"/>
        <v>7.1053632734199785E-3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276066.07999999996</v>
      </c>
      <c r="G30" s="20">
        <f t="shared" ca="1" si="6"/>
        <v>0.16880894478144137</v>
      </c>
      <c r="H30" s="86"/>
      <c r="I30" s="7"/>
      <c r="J30" s="49"/>
      <c r="K30" s="25"/>
      <c r="L30" s="11"/>
      <c r="N30" s="5" t="s">
        <v>115</v>
      </c>
      <c r="O30" s="72">
        <f>B31-F6</f>
        <v>276066.07999999996</v>
      </c>
      <c r="P30" s="73">
        <f t="shared" si="4"/>
        <v>0.17968264406527562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0.17095456702226011</v>
      </c>
      <c r="E31" s="85" t="s">
        <v>118</v>
      </c>
      <c r="F31" s="44">
        <f>B40-F8-F7</f>
        <v>69264</v>
      </c>
      <c r="G31" s="34">
        <f t="shared" ca="1" si="6"/>
        <v>4.2353565317918652E-2</v>
      </c>
      <c r="I31" s="7"/>
      <c r="J31" s="49"/>
      <c r="K31" s="25"/>
      <c r="L31" s="11"/>
      <c r="N31" s="27" t="s">
        <v>127</v>
      </c>
      <c r="O31" s="51">
        <f>($B$10+$B$11)*0.05</f>
        <v>5458.3729999999996</v>
      </c>
      <c r="P31" s="82">
        <f t="shared" si="4"/>
        <v>3.5526816367099892E-3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25500</v>
      </c>
      <c r="P32" s="88">
        <f t="shared" si="4"/>
        <v>1.6597140161748698E-2</v>
      </c>
      <c r="Q32" s="89" t="s">
        <v>59</v>
      </c>
    </row>
    <row r="33" spans="1:16" ht="15.75" customHeight="1" x14ac:dyDescent="0.3">
      <c r="A33" s="547" t="s">
        <v>118</v>
      </c>
      <c r="B33" s="548"/>
      <c r="C33" s="549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590129.73</v>
      </c>
      <c r="P35" s="59">
        <f t="shared" ref="P35:P39" si="8">O35/$O$18</f>
        <v>0.38409669970293786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392286.44899999996</v>
      </c>
      <c r="P36" s="20">
        <f t="shared" si="8"/>
        <v>0.25532679127873265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246968.63799999998</v>
      </c>
      <c r="P37" s="20">
        <f t="shared" si="8"/>
        <v>0.16074404315459512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281524.45299999998</v>
      </c>
      <c r="P38" s="20">
        <f t="shared" si="8"/>
        <v>0.18323532570198564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25500</v>
      </c>
      <c r="P39" s="91">
        <f t="shared" si="8"/>
        <v>1.6597140161748698E-2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4.2891894325553598E-2</v>
      </c>
      <c r="E40" s="25"/>
      <c r="F40" s="25"/>
      <c r="G40" s="25"/>
      <c r="N40" s="93" t="s">
        <v>137</v>
      </c>
      <c r="O40" s="94">
        <f t="shared" ref="O40:P40" si="9">SUM(O35:O39)</f>
        <v>1536409.27</v>
      </c>
      <c r="P40" s="95">
        <f t="shared" si="9"/>
        <v>1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G44" sqref="G44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4" t="s">
        <v>36</v>
      </c>
      <c r="C1" s="553"/>
      <c r="D1" s="555" t="s">
        <v>140</v>
      </c>
      <c r="E1" s="549"/>
      <c r="G1" s="96"/>
      <c r="H1" s="552" t="s">
        <v>36</v>
      </c>
      <c r="I1" s="553"/>
      <c r="J1" s="551" t="s">
        <v>140</v>
      </c>
      <c r="K1" s="549"/>
      <c r="M1" s="96"/>
      <c r="N1" s="552" t="s">
        <v>36</v>
      </c>
      <c r="O1" s="553"/>
      <c r="P1" s="551" t="s">
        <v>140</v>
      </c>
      <c r="Q1" s="549"/>
      <c r="S1" s="96"/>
      <c r="T1" s="552" t="s">
        <v>36</v>
      </c>
      <c r="U1" s="553"/>
      <c r="V1" s="551" t="s">
        <v>140</v>
      </c>
      <c r="W1" s="549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157752.37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67577.404999999999</v>
      </c>
      <c r="K2" s="102">
        <f>J2/D2</f>
        <v>0.42837648017586044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59547.654999999999</v>
      </c>
      <c r="Q2" s="102">
        <f>P2/D2</f>
        <v>0.37747550163588667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30627.310000000041</v>
      </c>
      <c r="W2" s="102">
        <f>V2/D2</f>
        <v>0.19414801818825317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82352.320000000007</v>
      </c>
      <c r="E4" s="20">
        <f t="shared" ref="E4:E7" si="1">D4/$D$2</f>
        <v>0.5220353900229836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9733.0399999999991</v>
      </c>
      <c r="K4" s="545">
        <f>J4/$D$2</f>
        <v>6.1698217275594651E-2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9644.69</v>
      </c>
      <c r="Q4" s="545">
        <f t="shared" ref="Q4:Q12" si="3">P4/$D$2</f>
        <v>6.1138162298290673E-2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40124.120000000003</v>
      </c>
      <c r="W4" s="102">
        <f t="shared" ref="W4:W7" si="5">V4/$D$2</f>
        <v>0.25434876192351347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55859.61</v>
      </c>
      <c r="E5" s="20">
        <f t="shared" si="1"/>
        <v>0.35409680374374092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523.69500000000005</v>
      </c>
      <c r="K5" s="545">
        <f t="shared" ref="K5:K30" si="6">J5/$D$2</f>
        <v>3.3197282551127444E-3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523.69500000000005</v>
      </c>
      <c r="Q5" s="545">
        <f>P5/$D$2</f>
        <v>3.3197282551127444E-3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400</v>
      </c>
      <c r="W5" s="102">
        <f t="shared" si="5"/>
        <v>2.5356195916422684E-3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12340.440000000002</v>
      </c>
      <c r="E6" s="20">
        <f t="shared" si="1"/>
        <v>7.8226653583714792E-2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5743.9199999999992</v>
      </c>
      <c r="K6" s="545">
        <f>J6/$D$2</f>
        <v>3.6410990212064641E-2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7031.4499999999989</v>
      </c>
      <c r="Q6" s="545">
        <f t="shared" si="3"/>
        <v>4.4572705944132561E-2</v>
      </c>
      <c r="S6" s="98" t="s">
        <v>148</v>
      </c>
      <c r="T6" s="103"/>
      <c r="U6" s="100"/>
      <c r="V6" s="104">
        <f>'Budget Breakdown'!T16</f>
        <v>7241.8800000000338</v>
      </c>
      <c r="W6" s="102">
        <f t="shared" si="5"/>
        <v>4.5906632020805992E-2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7200</v>
      </c>
      <c r="E7" s="34">
        <f t="shared" si="1"/>
        <v>4.5641152649560826E-2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11284.520000000002</v>
      </c>
      <c r="K7" s="545">
        <f t="shared" si="6"/>
        <v>7.1533124985697541E-2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7315.96</v>
      </c>
      <c r="Q7" s="545">
        <f>P7/$D$2</f>
        <v>4.6376228769177921E-2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-17138.689999999995</v>
      </c>
      <c r="W7" s="116">
        <f t="shared" si="5"/>
        <v>-0.10864299534770853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143.20000000000002</v>
      </c>
      <c r="K8" s="545">
        <f t="shared" ref="K8:K16" si="9">J8/$D$2</f>
        <v>9.0775181380793211E-4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2790.59</v>
      </c>
      <c r="Q8" s="545">
        <f>P8/$D$2</f>
        <v>1.7689686690602495E-2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2590.4399999999996</v>
      </c>
      <c r="K9" s="545">
        <f t="shared" si="9"/>
        <v>1.6420926037434492E-2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6735.0700000000006</v>
      </c>
      <c r="Q9" s="545">
        <f t="shared" si="3"/>
        <v>4.2693938607705234E-2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935.71499999999992</v>
      </c>
      <c r="K10" s="545">
        <f t="shared" si="9"/>
        <v>5.9315432154838617E-3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935.71499999999992</v>
      </c>
      <c r="Q10" s="545">
        <f>P10/$D$2</f>
        <v>5.9315432154838617E-3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1705.69</v>
      </c>
      <c r="K11" s="545">
        <f t="shared" si="9"/>
        <v>1.0812452453170751E-2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1497.43</v>
      </c>
      <c r="Q11" s="545">
        <f>P11/$D$2</f>
        <v>9.4922821127822049E-3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1227.7500000000002</v>
      </c>
      <c r="K12" s="545">
        <f t="shared" si="9"/>
        <v>7.7827673840969889E-3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6.3390489791056706E-3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1007.6800000000001</v>
      </c>
      <c r="K13" s="545">
        <f t="shared" si="9"/>
        <v>6.3877328752652025E-3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1800</v>
      </c>
      <c r="Q13" s="545">
        <f t="shared" ref="Q13:Q18" si="11">P13/$D$2</f>
        <v>1.1410288162390207E-2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5.6884723823800547E-3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1500</v>
      </c>
      <c r="Q14" s="545">
        <f t="shared" si="11"/>
        <v>9.5085734686585054E-3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6.3390489791056706E-3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853.73000000000013</v>
      </c>
      <c r="Q15" s="545">
        <f t="shared" si="11"/>
        <v>5.4118362849318851E-3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1500</v>
      </c>
      <c r="K16" s="545">
        <f t="shared" si="9"/>
        <v>9.5085734686585054E-3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1015.33</v>
      </c>
      <c r="Q16" s="545">
        <f t="shared" si="11"/>
        <v>6.4362265999553612E-3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8619.4000000000015</v>
      </c>
      <c r="K17" s="545">
        <f t="shared" si="6"/>
        <v>5.4638798770503427E-2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4.1386636536744265E-2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927.08</v>
      </c>
      <c r="K18" s="545">
        <f t="shared" ref="K18:K25" si="13">J18/$D$2</f>
        <v>5.8768055275492852E-3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10375.154999999999</v>
      </c>
      <c r="Q18" s="545">
        <f t="shared" si="11"/>
        <v>6.5768615710813091E-2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889.76999999999987</v>
      </c>
      <c r="K19" s="545">
        <f t="shared" si="13"/>
        <v>5.6402956101388518E-3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613.44000000000005</v>
      </c>
      <c r="K20" s="545">
        <f t="shared" si="13"/>
        <v>3.8886262057425828E-3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1.0247960141581393E-2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1.3686006745889143E-2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1.2267961489263205E-3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1.2267961489263205E-3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374.28</v>
      </c>
      <c r="K25" s="545">
        <f t="shared" si="13"/>
        <v>2.3725792518996701E-3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10375.154999999999</v>
      </c>
      <c r="K26" s="545">
        <f t="shared" si="6"/>
        <v>6.5768615710813091E-2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3.1726940140423881E-3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1.551659731007528E-2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374.28</v>
      </c>
      <c r="K30" s="545">
        <f t="shared" si="6"/>
        <v>2.3725792518996701E-3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O33" sqref="O33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6" t="s">
        <v>151</v>
      </c>
      <c r="B1" s="557"/>
      <c r="C1" s="557"/>
      <c r="D1" s="557"/>
      <c r="E1" s="557"/>
      <c r="F1" s="557"/>
      <c r="G1" s="557"/>
      <c r="H1" s="557"/>
      <c r="I1" s="557"/>
      <c r="J1" s="557"/>
      <c r="K1" s="557"/>
      <c r="L1" s="557"/>
      <c r="M1" s="557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S1" activePane="topRight" state="frozen"/>
      <selection pane="topRight" activeCell="G38" sqref="G38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2.77734375" bestFit="1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46266</v>
      </c>
      <c r="Z1" s="251">
        <v>46295</v>
      </c>
      <c r="AA1" s="252">
        <v>46296</v>
      </c>
      <c r="AB1" s="252">
        <v>46326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58" t="s">
        <v>261</v>
      </c>
      <c r="B3" s="559"/>
      <c r="C3" s="266" t="s">
        <v>156</v>
      </c>
      <c r="D3" s="267"/>
      <c r="E3" s="268">
        <f t="shared" ref="E3:F3" si="0">SUM(E5:E46)</f>
        <v>150510.49</v>
      </c>
      <c r="F3" s="268">
        <f t="shared" si="0"/>
        <v>-928.87529205335613</v>
      </c>
      <c r="G3" s="269">
        <f>1-((E3/SUM(E3:F3)))</f>
        <v>-6.209822603312265E-3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17483.150000000001</v>
      </c>
      <c r="X3" s="275"/>
      <c r="Y3" s="276">
        <f>SUM(Y5:Y46)</f>
        <v>12139.480000000001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58" t="s">
        <v>262</v>
      </c>
      <c r="B4" s="560"/>
      <c r="C4" s="559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1084.538742857143</v>
      </c>
      <c r="E5" s="289">
        <f>I5+K5+M5+O5+Q5+S5+U5+W5+Y5+AA5+AC5+AE5</f>
        <v>9733.0399999999991</v>
      </c>
      <c r="F5" s="289">
        <f t="shared" ref="F5:F12" si="2">J5+L5+N5+P5+R5+T5+V5+X5</f>
        <v>318.52999999999929</v>
      </c>
      <c r="G5" s="269">
        <f t="shared" ref="G5:G12" si="3">1-((E5/SUM(E5:F5)))</f>
        <v>3.1689576852173218E-2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868.6400000000001</v>
      </c>
      <c r="X5" s="236">
        <f t="shared" ref="X5:X12" si="11">H5-W5</f>
        <v>331.3599999999999</v>
      </c>
      <c r="Y5" s="276">
        <f>SUMIFS('Checking Transaction Log'!$E:$E,'Checking Transaction Log'!$C:$C,"&gt;="&amp;Y1,'Checking Transaction Log'!$C:$C,"&lt;="&amp;Z1,'Checking Transaction Log'!$A:$A,"D",'Checking Transaction Log'!$B:$B,1)</f>
        <v>451.57000000000005</v>
      </c>
      <c r="Z5" s="276">
        <f t="shared" ref="Z5:Z12" si="12">H5-Y5</f>
        <v>748.43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1074.6940285714288</v>
      </c>
      <c r="E6" s="289">
        <f t="shared" ref="E6:E12" si="16">Q6+S6+U6+W6+Y6+AA6+AC6+AE6+I6+K6+M6+O6</f>
        <v>9644.69</v>
      </c>
      <c r="F6" s="289">
        <f t="shared" si="2"/>
        <v>873.81000000000097</v>
      </c>
      <c r="G6" s="269">
        <f t="shared" si="3"/>
        <v>8.307363217188779E-2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816.7399999999999</v>
      </c>
      <c r="X6" s="236">
        <f t="shared" si="11"/>
        <v>383.2600000000001</v>
      </c>
      <c r="Y6" s="276">
        <f>SUMIFS('Checking Transaction Log'!$E:$E,'Checking Transaction Log'!$C:$C,"&gt;="&amp;Y1,'Checking Transaction Log'!$C:$C,"&lt;="&amp;Z1,'Checking Transaction Log'!$A:$A,"D",'Checking Transaction Log'!$B:$B,2)</f>
        <v>918.5</v>
      </c>
      <c r="Z6" s="276">
        <f t="shared" si="12"/>
        <v>281.5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116.70917142857145</v>
      </c>
      <c r="E7" s="289">
        <f t="shared" si="16"/>
        <v>1047.3900000000001</v>
      </c>
      <c r="F7" s="289">
        <f t="shared" si="2"/>
        <v>262.85000000000002</v>
      </c>
      <c r="G7" s="269">
        <f t="shared" si="3"/>
        <v>0.20061210159970699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15.09</v>
      </c>
      <c r="X7" s="236">
        <f t="shared" si="11"/>
        <v>134.91</v>
      </c>
      <c r="Y7" s="276">
        <f>SUMIFS('Checking Transaction Log'!$E:$E,'Checking Transaction Log'!$C:$C,"&gt;="&amp;Y1,'Checking Transaction Log'!$C:$C,"&lt;="&amp;Z1,'Checking Transaction Log'!$A:$A,"D",'Checking Transaction Log'!$B:$B,3)</f>
        <v>110.24000000000001</v>
      </c>
      <c r="Z7" s="276">
        <f t="shared" si="12"/>
        <v>39.759999999999991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640.03679999999986</v>
      </c>
      <c r="E8" s="289">
        <f t="shared" si="16"/>
        <v>5743.9199999999992</v>
      </c>
      <c r="F8" s="289">
        <f t="shared" si="2"/>
        <v>-173.59000000000015</v>
      </c>
      <c r="G8" s="269">
        <f t="shared" si="3"/>
        <v>-3.1163324255474967E-2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475.49</v>
      </c>
      <c r="X8" s="236">
        <f t="shared" si="11"/>
        <v>124.50999999999999</v>
      </c>
      <c r="Y8" s="276">
        <f>SUMIFS('Checking Transaction Log'!$E:$E,'Checking Transaction Log'!$C:$C,"&gt;="&amp;Y1,'Checking Transaction Log'!$C:$C,"&lt;="&amp;Z1,'Checking Transaction Log'!$A:$A,"D",'Checking Transaction Log'!$B:$B,4)</f>
        <v>770.33</v>
      </c>
      <c r="Z8" s="276">
        <f t="shared" si="12"/>
        <v>-170.33000000000004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783.50442857142843</v>
      </c>
      <c r="E9" s="289">
        <f t="shared" si="16"/>
        <v>7031.4499999999989</v>
      </c>
      <c r="F9" s="289">
        <f t="shared" si="2"/>
        <v>457.22999999999996</v>
      </c>
      <c r="G9" s="269">
        <f t="shared" si="3"/>
        <v>6.1056154088571013E-2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377.12</v>
      </c>
      <c r="X9" s="236">
        <f t="shared" si="11"/>
        <v>322.88</v>
      </c>
      <c r="Y9" s="276">
        <f>SUMIFS('Checking Transaction Log'!$E:$E,'Checking Transaction Log'!$C:$C,"&gt;="&amp;Y1,'Checking Transaction Log'!$C:$C,"&lt;="&amp;Z1,'Checking Transaction Log'!$A:$A,"D",'Checking Transaction Log'!$B:$B,5)</f>
        <v>1888.6799999999998</v>
      </c>
      <c r="Z9" s="276">
        <f t="shared" si="12"/>
        <v>-1188.6799999999998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815.20697142857148</v>
      </c>
      <c r="E10" s="289">
        <f t="shared" si="16"/>
        <v>7315.96</v>
      </c>
      <c r="F10" s="289">
        <f t="shared" si="2"/>
        <v>908.64999999999964</v>
      </c>
      <c r="G10" s="269">
        <f t="shared" si="3"/>
        <v>0.11047940267076495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777.34</v>
      </c>
      <c r="X10" s="236">
        <f t="shared" si="11"/>
        <v>122.65999999999997</v>
      </c>
      <c r="Y10" s="276">
        <f>SUMIFS('Checking Transaction Log'!$E:$E,'Checking Transaction Log'!$C:$C,"&gt;="&amp;Y1,'Checking Transaction Log'!$C:$C,"&lt;="&amp;Z1,'Checking Transaction Log'!$A:$A,"D",'Checking Transaction Log'!$B:$B,6)</f>
        <v>1024.6100000000001</v>
      </c>
      <c r="Z10" s="276">
        <f t="shared" si="12"/>
        <v>-124.61000000000013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310.95145714285718</v>
      </c>
      <c r="E11" s="289">
        <f t="shared" si="16"/>
        <v>2790.59</v>
      </c>
      <c r="F11" s="289">
        <f t="shared" si="2"/>
        <v>261.49000000000012</v>
      </c>
      <c r="G11" s="269">
        <f t="shared" si="3"/>
        <v>8.5675998007916032E-2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374.35</v>
      </c>
      <c r="X11" s="236">
        <f t="shared" si="11"/>
        <v>-24.350000000000023</v>
      </c>
      <c r="Y11" s="276">
        <f>SUMIFS('Checking Transaction Log'!$E:$E,'Checking Transaction Log'!$C:$C,"&gt;="&amp;Y1,'Checking Transaction Log'!$C:$C,"&lt;="&amp;Z1,'Checking Transaction Log'!$A:$A,"D",'Checking Transaction Log'!$B:$B,7)</f>
        <v>252.07999999999998</v>
      </c>
      <c r="Z11" s="276">
        <f t="shared" si="12"/>
        <v>97.920000000000016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750.47922857142873</v>
      </c>
      <c r="E12" s="289">
        <f t="shared" si="16"/>
        <v>6735.0700000000006</v>
      </c>
      <c r="F12" s="289">
        <f t="shared" si="2"/>
        <v>-670.36</v>
      </c>
      <c r="G12" s="269">
        <f t="shared" si="3"/>
        <v>-0.11053455152843239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796.96</v>
      </c>
      <c r="X12" s="236">
        <f t="shared" si="11"/>
        <v>-96.960000000000036</v>
      </c>
      <c r="Y12" s="276">
        <f>SUMIFS('Checking Transaction Log'!$E:$E,'Checking Transaction Log'!$C:$C,"&gt;="&amp;Y1,'Checking Transaction Log'!$C:$C,"&lt;="&amp;Z1,'Checking Transaction Log'!$A:$A,"D",'Checking Transaction Log'!$B:$B,8)</f>
        <v>464.71000000000009</v>
      </c>
      <c r="Z12" s="276">
        <f t="shared" si="12"/>
        <v>235.28999999999991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1257.4179428571431</v>
      </c>
      <c r="E14" s="289">
        <f t="shared" ref="E14:E31" si="18">Q14+S14+U14+W14+Y14+AA14+AC14+AE14+I14+K14+M14+O14</f>
        <v>11284.520000000002</v>
      </c>
      <c r="F14" s="289">
        <f t="shared" ref="F14:F31" si="19">J14+L14+N14+P14+R14+T14+V14+X14</f>
        <v>227.15999999999985</v>
      </c>
      <c r="G14" s="269">
        <f t="shared" ref="G14:G31" si="20">1-((E14/SUM(E14:F14)))</f>
        <v>1.9733001612275536E-2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1231.68</v>
      </c>
      <c r="Z14" s="276">
        <f t="shared" ref="Z14:Z31" si="29">H14-Y14</f>
        <v>53.319999999999936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15.956571428571431</v>
      </c>
      <c r="E15" s="289">
        <f t="shared" si="18"/>
        <v>143.20000000000002</v>
      </c>
      <c r="F15" s="289">
        <f t="shared" si="19"/>
        <v>16.800000000000011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17.899999999999999</v>
      </c>
      <c r="X15" s="236">
        <f t="shared" si="28"/>
        <v>2.1000000000000014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288.64902857142857</v>
      </c>
      <c r="E16" s="289">
        <f t="shared" si="18"/>
        <v>2590.4399999999996</v>
      </c>
      <c r="F16" s="289">
        <f t="shared" si="19"/>
        <v>-173.60000000000002</v>
      </c>
      <c r="G16" s="269">
        <f t="shared" si="20"/>
        <v>-7.1829330861786334E-2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256.83999999999997</v>
      </c>
      <c r="X16" s="236">
        <f t="shared" si="28"/>
        <v>13.160000000000025</v>
      </c>
      <c r="Y16" s="276">
        <f>SUMIFS('Checking Transaction Log'!$E:$E,'Checking Transaction Log'!$C:$C,"&gt;="&amp;Y1,'Checking Transaction Log'!$C:$C,"&lt;="&amp;Z1,'Checking Transaction Log'!$A:$A,"F",'Checking Transaction Log'!$B:$B,11)</f>
        <v>256.83999999999997</v>
      </c>
      <c r="Z16" s="276">
        <f t="shared" si="29"/>
        <v>13.160000000000025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208.53077142857143</v>
      </c>
      <c r="E17" s="289">
        <f t="shared" si="18"/>
        <v>1871.4299999999998</v>
      </c>
      <c r="F17" s="289">
        <f t="shared" si="19"/>
        <v>-26.949999999999989</v>
      </c>
      <c r="G17" s="269">
        <f t="shared" si="20"/>
        <v>-1.4611164122137366E-2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225</v>
      </c>
      <c r="X17" s="236">
        <f t="shared" si="28"/>
        <v>-20</v>
      </c>
      <c r="Y17" s="276">
        <f>SUMIFS('Checking Transaction Log'!$E:$E,'Checking Transaction Log'!$C:$C,"&gt;="&amp;Y1,'Checking Transaction Log'!$C:$C,"&lt;="&amp;Z1,'Checking Transaction Log'!$A:$A,"F",'Checking Transaction Log'!$B:$B,12)</f>
        <v>204.48</v>
      </c>
      <c r="Z17" s="276">
        <f t="shared" si="29"/>
        <v>0.52000000000001023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190.06260000000003</v>
      </c>
      <c r="E18" s="289">
        <f t="shared" si="18"/>
        <v>1705.69</v>
      </c>
      <c r="F18" s="289">
        <f t="shared" si="19"/>
        <v>78.539999999999992</v>
      </c>
      <c r="G18" s="269">
        <f t="shared" si="20"/>
        <v>4.4018988583310437E-2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344.23</v>
      </c>
      <c r="Z18" s="276">
        <f t="shared" si="29"/>
        <v>-164.23000000000002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136.8064285714286</v>
      </c>
      <c r="E19" s="289">
        <f t="shared" si="18"/>
        <v>1227.7500000000002</v>
      </c>
      <c r="F19" s="289">
        <f t="shared" si="19"/>
        <v>29.169999999999931</v>
      </c>
      <c r="G19" s="269">
        <f t="shared" si="20"/>
        <v>2.3207523151831388E-2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136.92000000000002</v>
      </c>
      <c r="Z19" s="276">
        <f t="shared" si="29"/>
        <v>3.0799999999999841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112.28434285714286</v>
      </c>
      <c r="E20" s="289">
        <f t="shared" si="18"/>
        <v>1007.6800000000001</v>
      </c>
      <c r="F20" s="289">
        <f t="shared" si="19"/>
        <v>-143.98999999999998</v>
      </c>
      <c r="G20" s="269">
        <f t="shared" si="20"/>
        <v>-0.16671490928458121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63.69</v>
      </c>
      <c r="Z20" s="276">
        <f t="shared" si="29"/>
        <v>36.31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99.992657142857141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166.85648571428572</v>
      </c>
      <c r="E22" s="289">
        <f t="shared" si="18"/>
        <v>1497.43</v>
      </c>
      <c r="F22" s="289">
        <f t="shared" si="19"/>
        <v>-195.78000000000003</v>
      </c>
      <c r="G22" s="269">
        <f t="shared" si="20"/>
        <v>-0.15040909614719777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141.65</v>
      </c>
      <c r="X22" s="236">
        <f t="shared" si="28"/>
        <v>3.3499999999999943</v>
      </c>
      <c r="Y22" s="276">
        <f>SUMIFS('Checking Transaction Log'!$E:$E,'Checking Transaction Log'!$C:$C,"&gt;="&amp;Y1,'Checking Transaction Log'!$C:$C,"&lt;="&amp;Z1,'Checking Transaction Log'!$A:$A,"F",'Checking Transaction Log'!$B:$B,17)</f>
        <v>141.65</v>
      </c>
      <c r="Z22" s="276">
        <f t="shared" si="29"/>
        <v>3.3499999999999943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222.85714285714286</v>
      </c>
      <c r="E23" s="289">
        <f t="shared" si="18"/>
        <v>2000</v>
      </c>
      <c r="F23" s="289">
        <f t="shared" si="19"/>
        <v>1200</v>
      </c>
      <c r="G23" s="269">
        <f t="shared" si="20"/>
        <v>0.375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200.57142857142858</v>
      </c>
      <c r="E24" s="289">
        <f t="shared" si="18"/>
        <v>1800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200</v>
      </c>
      <c r="X24" s="236">
        <f t="shared" si="28"/>
        <v>0</v>
      </c>
      <c r="Y24" s="276">
        <f>SUMIFS('Checking Transaction Log'!$E:$E,'Checking Transaction Log'!$C:$C,"&gt;="&amp;Y1,'Checking Transaction Log'!$C:$C,"&lt;="&amp;Z1,'Checking Transaction Log'!$A:$A,"F",'Checking Transaction Log'!$B:$B,19)</f>
        <v>200</v>
      </c>
      <c r="Z24" s="276">
        <f t="shared" si="29"/>
        <v>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334.28571428571428</v>
      </c>
      <c r="E25" s="289">
        <f t="shared" si="18"/>
        <v>3000</v>
      </c>
      <c r="F25" s="289">
        <f t="shared" si="19"/>
        <v>2400</v>
      </c>
      <c r="G25" s="269">
        <f t="shared" si="20"/>
        <v>0.44444444444444442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600</v>
      </c>
      <c r="X25" s="236">
        <f t="shared" si="28"/>
        <v>0</v>
      </c>
      <c r="Y25" s="276">
        <f>SUMIFS('Checking Transaction Log'!$E:$E,'Checking Transaction Log'!$C:$C,"&gt;="&amp;Y1,'Checking Transaction Log'!$C:$C,"&lt;="&amp;Z1,'Checking Transaction Log'!$A:$A,"F",'Checking Transaction Log'!$B:$B,20)</f>
        <v>600</v>
      </c>
      <c r="Z25" s="276">
        <f t="shared" si="29"/>
        <v>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95.129914285714307</v>
      </c>
      <c r="E26" s="289">
        <f t="shared" si="18"/>
        <v>853.73000000000013</v>
      </c>
      <c r="F26" s="289">
        <f t="shared" si="19"/>
        <v>-92.73</v>
      </c>
      <c r="G26" s="269">
        <f t="shared" si="20"/>
        <v>-0.12185282522996066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81</v>
      </c>
      <c r="X26" s="236">
        <f t="shared" si="28"/>
        <v>4</v>
      </c>
      <c r="Y26" s="276">
        <f>SUMIFS('Checking Transaction Log'!$E:$E,'Checking Transaction Log'!$C:$C,"&gt;="&amp;Y1,'Checking Transaction Log'!$C:$C,"&lt;="&amp;Z1,'Checking Transaction Log'!$A:$A,"F",'Checking Transaction Log'!$B:$B,21)</f>
        <v>81</v>
      </c>
      <c r="Z26" s="276">
        <f t="shared" si="29"/>
        <v>4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113.13677142857144</v>
      </c>
      <c r="E27" s="289">
        <f t="shared" si="18"/>
        <v>1015.33</v>
      </c>
      <c r="F27" s="289">
        <f t="shared" si="19"/>
        <v>-61.03</v>
      </c>
      <c r="G27" s="269">
        <f t="shared" si="20"/>
        <v>-6.3952635439589178E-2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90.46</v>
      </c>
      <c r="X27" s="236">
        <f t="shared" si="28"/>
        <v>9.5400000000000063</v>
      </c>
      <c r="Y27" s="276">
        <f>SUMIFS('Checking Transaction Log'!$E:$E,'Checking Transaction Log'!$C:$C,"&gt;="&amp;Y1,'Checking Transaction Log'!$C:$C,"&lt;="&amp;Z1,'Checking Transaction Log'!$A:$A,"F",'Checking Transaction Log'!$B:$B,22)</f>
        <v>154.30000000000004</v>
      </c>
      <c r="Z27" s="276">
        <f t="shared" si="29"/>
        <v>-54.30000000000004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960.44742857142876</v>
      </c>
      <c r="E28" s="289">
        <f t="shared" si="18"/>
        <v>8619.4000000000015</v>
      </c>
      <c r="F28" s="289">
        <f t="shared" si="19"/>
        <v>1510.059999999999</v>
      </c>
      <c r="G28" s="269">
        <f t="shared" si="20"/>
        <v>0.14907606131027706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529.46</v>
      </c>
      <c r="X28" s="236">
        <f t="shared" si="28"/>
        <v>670.54</v>
      </c>
      <c r="Y28" s="276">
        <f>SUMIFS('Checking Transaction Log'!$E:$E,'Checking Transaction Log'!$C:$C,"&gt;="&amp;Y1,'Checking Transaction Log'!$C:$C,"&lt;="&amp;Z1,'Checking Transaction Log'!$A:$A,"F",'Checking Transaction Log'!$B:$B,23)</f>
        <v>529.46</v>
      </c>
      <c r="Z28" s="276">
        <f t="shared" si="29"/>
        <v>670.54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103.30320000000002</v>
      </c>
      <c r="E29" s="289">
        <f t="shared" si="18"/>
        <v>927.08</v>
      </c>
      <c r="F29" s="289">
        <f t="shared" si="19"/>
        <v>121.09</v>
      </c>
      <c r="G29" s="269">
        <f t="shared" si="20"/>
        <v>0.11552515336252711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83.5</v>
      </c>
      <c r="X29" s="236">
        <f t="shared" si="28"/>
        <v>36.5</v>
      </c>
      <c r="Y29" s="276">
        <f>SUMIFS('Checking Transaction Log'!$E:$E,'Checking Transaction Log'!$C:$C,"&gt;="&amp;Y1,'Checking Transaction Log'!$C:$C,"&lt;="&amp;Z1,'Checking Transaction Log'!$A:$A,"F",'Checking Transaction Log'!$B:$B,24)</f>
        <v>88.17</v>
      </c>
      <c r="Z29" s="276">
        <f t="shared" si="29"/>
        <v>31.83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99.145799999999994</v>
      </c>
      <c r="E30" s="289">
        <f t="shared" si="18"/>
        <v>889.76999999999987</v>
      </c>
      <c r="F30" s="289">
        <f t="shared" si="19"/>
        <v>-178.61999999999998</v>
      </c>
      <c r="G30" s="269">
        <f t="shared" si="20"/>
        <v>-0.25117063910567405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81.349999999999994</v>
      </c>
      <c r="X30" s="236">
        <f t="shared" si="28"/>
        <v>-6.3499999999999943</v>
      </c>
      <c r="Y30" s="276">
        <f>SUMIFS('Checking Transaction Log'!$E:$E,'Checking Transaction Log'!$C:$C,"&gt;="&amp;Y1,'Checking Transaction Log'!$C:$C,"&lt;="&amp;Z1,'Checking Transaction Log'!$A:$A,"F",'Checking Transaction Log'!$B:$B,42)</f>
        <v>111.15</v>
      </c>
      <c r="Z30" s="276">
        <f t="shared" si="29"/>
        <v>-36.150000000000006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68.354742857142867</v>
      </c>
      <c r="E31" s="289">
        <f t="shared" si="18"/>
        <v>613.44000000000005</v>
      </c>
      <c r="F31" s="289">
        <f t="shared" si="19"/>
        <v>51.749999999999986</v>
      </c>
      <c r="G31" s="269">
        <f t="shared" si="20"/>
        <v>7.7797321066161551E-2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65.19</v>
      </c>
      <c r="X31" s="236">
        <f t="shared" si="28"/>
        <v>9.8100000000000023</v>
      </c>
      <c r="Y31" s="276">
        <f>SUMIFS('Checking Transaction Log'!$E:$E,'Checking Transaction Log'!$C:$C,"&gt;="&amp;Y1,'Checking Transaction Log'!$C:$C,"&lt;="&amp;Z1,'Checking Transaction Log'!$A:$A,"F",'Checking Transaction Log'!$B:$B,43)</f>
        <v>65.19</v>
      </c>
      <c r="Z31" s="276">
        <f t="shared" si="29"/>
        <v>9.8100000000000023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351</v>
      </c>
      <c r="E33" s="289">
        <f t="shared" ref="E33:E43" si="34">Q33+S33+U33+W33+Y33+AA33+AC33+AE33+I33+K33+M33+O33</f>
        <v>3150</v>
      </c>
      <c r="F33" s="289">
        <f t="shared" ref="F33:F43" si="35">J33+L33+N33+P33+R33+T33+V33+X33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350</v>
      </c>
      <c r="X33" s="236">
        <f t="shared" ref="X33:X43" si="44">H33-W33</f>
        <v>0</v>
      </c>
      <c r="Y33" s="276">
        <f>SUMIFS('Checking Transaction Log'!$E:$E,'Checking Transaction Log'!$C:$C,"&gt;="&amp;Y1,'Checking Transaction Log'!$C:$C,"&lt;="&amp;Z1,'Checking Transaction Log'!$A:$A,"R",'Checking Transaction Log'!$B:$B,25)</f>
        <v>350</v>
      </c>
      <c r="Z33" s="276">
        <f t="shared" ref="Z33:Z43" si="45">H33-Y33</f>
        <v>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320.91428571428571</v>
      </c>
      <c r="E34" s="289">
        <f t="shared" si="34"/>
        <v>2880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320</v>
      </c>
      <c r="X34" s="236">
        <f t="shared" si="44"/>
        <v>0</v>
      </c>
      <c r="Y34" s="276">
        <f>SUMIFS('Checking Transaction Log'!$E:$E,'Checking Transaction Log'!$C:$C,"&gt;="&amp;Y1,'Checking Transaction Log'!$C:$C,"&lt;="&amp;Z1,'Checking Transaction Log'!$A:$A,"R",'Checking Transaction Log'!$B:$B,26)</f>
        <v>320</v>
      </c>
      <c r="Z34" s="276">
        <f t="shared" si="45"/>
        <v>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25.071428571428573</v>
      </c>
      <c r="E35" s="289">
        <f t="shared" si="34"/>
        <v>225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25</v>
      </c>
      <c r="X35" s="236">
        <f t="shared" si="44"/>
        <v>0</v>
      </c>
      <c r="Y35" s="276">
        <f>SUMIFS('Checking Transaction Log'!$E:$E,'Checking Transaction Log'!$C:$C,"&gt;="&amp;Y1,'Checking Transaction Log'!$C:$C,"&lt;="&amp;Z1,'Checking Transaction Log'!$A:$A,"R",'Checking Transaction Log'!$B:$B,27)</f>
        <v>25</v>
      </c>
      <c r="Z35" s="276">
        <f t="shared" si="45"/>
        <v>0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25.071428571428573</v>
      </c>
      <c r="E36" s="289">
        <f t="shared" si="34"/>
        <v>225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25</v>
      </c>
      <c r="X36" s="236">
        <f t="shared" si="44"/>
        <v>0</v>
      </c>
      <c r="Y36" s="276">
        <f>SUMIFS('Checking Transaction Log'!$E:$E,'Checking Transaction Log'!$C:$C,"&gt;="&amp;Y1,'Checking Transaction Log'!$C:$C,"&lt;="&amp;Z1,'Checking Transaction Log'!$A:$A,"R",'Checking Transaction Log'!$B:$B,28)</f>
        <v>25</v>
      </c>
      <c r="Z36" s="276">
        <f t="shared" si="45"/>
        <v>0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45.128571428571433</v>
      </c>
      <c r="E37" s="289">
        <f t="shared" si="34"/>
        <v>405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45</v>
      </c>
      <c r="X37" s="236">
        <f t="shared" si="44"/>
        <v>0</v>
      </c>
      <c r="Y37" s="276">
        <f>SUMIFS('Checking Transaction Log'!$E:$E,'Checking Transaction Log'!$C:$C,"&gt;="&amp;Y1,'Checking Transaction Log'!$C:$C,"&lt;="&amp;Z1,'Checking Transaction Log'!$A:$A,"R",'Checking Transaction Log'!$B:$B,29)</f>
        <v>45</v>
      </c>
      <c r="Z37" s="276">
        <f t="shared" si="45"/>
        <v>0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401.14285714285717</v>
      </c>
      <c r="E38" s="289">
        <f t="shared" si="34"/>
        <v>3600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400</v>
      </c>
      <c r="X38" s="236">
        <f t="shared" si="44"/>
        <v>0</v>
      </c>
      <c r="Y38" s="276">
        <f>SUMIFS('Checking Transaction Log'!$E:$E,'Checking Transaction Log'!$C:$C,"&gt;="&amp;Y1,'Checking Transaction Log'!$C:$C,"&lt;="&amp;Z1,'Checking Transaction Log'!$A:$A,"R",'Checking Transaction Log'!$B:$B,30)</f>
        <v>400</v>
      </c>
      <c r="Z38" s="276">
        <f t="shared" si="45"/>
        <v>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376.07142857142861</v>
      </c>
      <c r="E39" s="289">
        <f t="shared" si="34"/>
        <v>3375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375</v>
      </c>
      <c r="X39" s="236">
        <f t="shared" si="44"/>
        <v>0</v>
      </c>
      <c r="Y39" s="276">
        <f>SUMIFS('Checking Transaction Log'!$E:$E,'Checking Transaction Log'!$C:$C,"&gt;="&amp;Y1,'Checking Transaction Log'!$C:$C,"&lt;="&amp;Z1,'Checking Transaction Log'!$A:$A,"R",'Checking Transaction Log'!$B:$B,31)</f>
        <v>375</v>
      </c>
      <c r="Z39" s="276">
        <f t="shared" si="45"/>
        <v>0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100.28571428571429</v>
      </c>
      <c r="E40" s="289">
        <f t="shared" si="34"/>
        <v>900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100</v>
      </c>
      <c r="X40" s="236">
        <f t="shared" si="44"/>
        <v>0</v>
      </c>
      <c r="Y40" s="276">
        <f>SUMIFS('Checking Transaction Log'!$E:$E,'Checking Transaction Log'!$C:$C,"&gt;="&amp;Y1,'Checking Transaction Log'!$C:$C,"&lt;="&amp;Z1,'Checking Transaction Log'!$A:$A,"R",'Checking Transaction Log'!$B:$B,32)</f>
        <v>100</v>
      </c>
      <c r="Z40" s="276">
        <f t="shared" si="45"/>
        <v>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85.242857142857147</v>
      </c>
      <c r="E41" s="289">
        <f t="shared" si="34"/>
        <v>765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85</v>
      </c>
      <c r="X41" s="236">
        <f t="shared" si="44"/>
        <v>0</v>
      </c>
      <c r="Y41" s="276">
        <f>SUMIFS('Checking Transaction Log'!$E:$E,'Checking Transaction Log'!$C:$C,"&gt;="&amp;Y1,'Checking Transaction Log'!$C:$C,"&lt;="&amp;Z1,'Checking Transaction Log'!$A:$A,"R",'Checking Transaction Log'!$B:$B,33)</f>
        <v>85</v>
      </c>
      <c r="Z41" s="276">
        <f t="shared" si="45"/>
        <v>0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230.65714285714287</v>
      </c>
      <c r="E42" s="289">
        <f t="shared" si="34"/>
        <v>2070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230</v>
      </c>
      <c r="X42" s="236">
        <f t="shared" si="44"/>
        <v>0</v>
      </c>
      <c r="Y42" s="276">
        <f>SUMIFS('Checking Transaction Log'!$E:$E,'Checking Transaction Log'!$C:$C,"&gt;="&amp;Y1,'Checking Transaction Log'!$C:$C,"&lt;="&amp;Z1,'Checking Transaction Log'!$A:$A,"R",'Checking Transaction Log'!$B:$B,34)</f>
        <v>230</v>
      </c>
      <c r="Z42" s="276">
        <f t="shared" si="45"/>
        <v>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45.128571428571433</v>
      </c>
      <c r="E43" s="289">
        <f t="shared" si="34"/>
        <v>405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45</v>
      </c>
      <c r="X43" s="236">
        <f t="shared" si="44"/>
        <v>0</v>
      </c>
      <c r="Y43" s="276">
        <f>SUMIFS('Checking Transaction Log'!$E:$E,'Checking Transaction Log'!$C:$C,"&gt;="&amp;Y1,'Checking Transaction Log'!$C:$C,"&lt;="&amp;Z1,'Checking Transaction Log'!$A:$A,"R",'Checking Transaction Log'!$B:$B,35)</f>
        <v>45</v>
      </c>
      <c r="Z43" s="276">
        <f t="shared" si="45"/>
        <v>0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44.571428571428569</v>
      </c>
      <c r="E45" s="289">
        <f t="shared" ref="E45:E46" si="50">Q45+S45+U45+W45+Y45+AA45+AC45+AE45+I45+K45+M45+O45</f>
        <v>400</v>
      </c>
      <c r="F45" s="289">
        <f>J45+L45+N45+P45+R45+T45+V45+X45</f>
        <v>50</v>
      </c>
      <c r="G45" s="269">
        <f t="shared" ref="G45:G46" si="51">1-((E45/SUM(E45:F45)))</f>
        <v>0.11111111111111116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50</v>
      </c>
      <c r="Z45" s="276">
        <f t="shared" ref="Z45:Z46" si="60">H45-Y45</f>
        <v>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4470.9733714285721</v>
      </c>
      <c r="E46" s="289">
        <f t="shared" si="50"/>
        <v>40124.120000000003</v>
      </c>
      <c r="F46" s="289">
        <f>J46+L46+N46+P46+R46+T46+V46+X46</f>
        <v>-7081.9852920533558</v>
      </c>
      <c r="G46" s="269">
        <f t="shared" si="51"/>
        <v>-0.21433195387191883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6844.38</v>
      </c>
      <c r="X46" s="236">
        <f t="shared" si="59"/>
        <v>-2714.1131615066697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9176.401371428572</v>
      </c>
      <c r="E49" s="268">
        <f t="shared" ref="E49:E52" si="65">Q49+S49+U49+W49+Y49+AA49+AC49+AE49+I49+K49+M49+O49</f>
        <v>82352.320000000007</v>
      </c>
      <c r="F49" s="268">
        <f>E49-('Proposed Budget'!J68*14)</f>
        <v>17982.751956380016</v>
      </c>
      <c r="G49" s="246">
        <f t="shared" ref="G49:G50" si="66">(E49/(E49-F49))-1</f>
        <v>0.27936729269635641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9458.67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9449.3100000000013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6224.3565428571437</v>
      </c>
      <c r="E50" s="268">
        <f t="shared" si="65"/>
        <v>55859.61</v>
      </c>
      <c r="F50" s="268">
        <f>E50-('Proposed Budget'!J44*14)</f>
        <v>17166.640930000009</v>
      </c>
      <c r="G50" s="246">
        <f t="shared" si="66"/>
        <v>0.44366305668979811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5527.56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5529.33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2765.54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1375.0776000000005</v>
      </c>
      <c r="E51" s="268">
        <f t="shared" si="65"/>
        <v>12340.440000000002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896.92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837.18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802.28571428571433</v>
      </c>
      <c r="E52" s="268">
        <f t="shared" si="65"/>
        <v>7200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1600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800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157752.37</v>
      </c>
      <c r="F54" s="297">
        <f>F49+F50+E52</f>
        <v>42349.392886380025</v>
      </c>
      <c r="G54" s="246">
        <f>(E54/(E54-F54))-1</f>
        <v>0.36696967396850555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17483.150000000001</v>
      </c>
      <c r="X54" s="295"/>
      <c r="Y54" s="198">
        <f>SUM(Y49:Y52)</f>
        <v>14978.640000000001</v>
      </c>
      <c r="Z54" s="295"/>
      <c r="AA54" s="198">
        <f>SUM(AA49:AA52)</f>
        <v>4402.7199999999993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T34" sqref="T34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 t="s">
        <v>287</v>
      </c>
      <c r="E9" s="205">
        <f>(B9*'Proposed Budget'!$O$68)+(C9*'Proposed Budget'!$O$44)+'Proposed Budget'!$L$21+'Proposed Budget'!$L$22</f>
        <v>16719.636254326666</v>
      </c>
      <c r="F9" s="206">
        <f>SUM('Monthly Breakdown'!W49:W52)</f>
        <v>17483.150000000001</v>
      </c>
      <c r="G9" s="207">
        <f t="shared" si="0"/>
        <v>763.51374567333551</v>
      </c>
      <c r="H9" s="208">
        <f t="shared" si="1"/>
        <v>4.5665691170509483E-2</v>
      </c>
      <c r="I9" s="198"/>
      <c r="J9" s="209">
        <f t="shared" ref="J9:K9" si="14">SUM(O27,E27,J27)</f>
        <v>13000</v>
      </c>
      <c r="K9" s="210">
        <f t="shared" si="14"/>
        <v>10638.77</v>
      </c>
      <c r="L9" s="211">
        <f t="shared" si="3"/>
        <v>2361.2299999999996</v>
      </c>
      <c r="M9" s="212">
        <f t="shared" si="4"/>
        <v>-0.1816330769230769</v>
      </c>
      <c r="N9" s="198"/>
      <c r="O9" s="213">
        <f t="shared" si="5"/>
        <v>3719.6362543266659</v>
      </c>
      <c r="P9" s="214">
        <f>SUM('Monthly Breakdown'!W45:W46)</f>
        <v>6844.38</v>
      </c>
      <c r="Q9" s="215">
        <f t="shared" si="6"/>
        <v>3124.7437456733342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2</v>
      </c>
      <c r="D10" s="188"/>
      <c r="E10" s="205">
        <f>(B10*'Proposed Budget'!$O$68)+(C10*'Proposed Budget'!$O$44)+'Proposed Budget'!$L$21+'Proposed Budget'!$L$22</f>
        <v>16719.636254326666</v>
      </c>
      <c r="F10" s="206">
        <f>SUM('Monthly Breakdown'!Y49:Y52)</f>
        <v>14978.640000000001</v>
      </c>
      <c r="G10" s="207">
        <f t="shared" si="0"/>
        <v>-1740.9962543266647</v>
      </c>
      <c r="H10" s="208">
        <f t="shared" si="1"/>
        <v>-0.10412883557057852</v>
      </c>
      <c r="I10" s="198"/>
      <c r="J10" s="209">
        <f t="shared" ref="J10:K10" si="15">SUM(O28,E28,J28)</f>
        <v>13000</v>
      </c>
      <c r="K10" s="210">
        <f t="shared" si="15"/>
        <v>12089.48</v>
      </c>
      <c r="L10" s="211">
        <f t="shared" si="3"/>
        <v>910.52000000000044</v>
      </c>
      <c r="M10" s="212">
        <f t="shared" si="4"/>
        <v>-7.0040000000000033E-2</v>
      </c>
      <c r="N10" s="198"/>
      <c r="O10" s="213">
        <f t="shared" si="5"/>
        <v>3719.6362543266659</v>
      </c>
      <c r="P10" s="214">
        <f>SUM('Monthly Breakdown'!Y45:Y46)</f>
        <v>50</v>
      </c>
      <c r="Q10" s="215">
        <f t="shared" si="6"/>
        <v>-3669.6362543266659</v>
      </c>
      <c r="R10" s="198"/>
      <c r="S10" s="198"/>
      <c r="T10" s="198">
        <f t="shared" si="7"/>
        <v>2839.1600000000017</v>
      </c>
    </row>
    <row r="11" spans="1:20" ht="11.25" customHeight="1" x14ac:dyDescent="0.3">
      <c r="A11" s="216" t="s">
        <v>245</v>
      </c>
      <c r="B11" s="203">
        <v>2</v>
      </c>
      <c r="C11" s="204">
        <v>3</v>
      </c>
      <c r="D11" s="188"/>
      <c r="E11" s="205">
        <f>(B11*'Proposed Budget'!$O$68)+(C11*'Proposed Budget'!$O$44)+'Proposed Budget'!$L$21+'Proposed Budget'!$L$22</f>
        <v>19483.419759326665</v>
      </c>
      <c r="F11" s="206">
        <f>SUM('Monthly Breakdown'!AA49:AA52)</f>
        <v>4402.7199999999993</v>
      </c>
      <c r="G11" s="207">
        <f t="shared" si="0"/>
        <v>-15080.699759326666</v>
      </c>
      <c r="H11" s="208">
        <f t="shared" si="1"/>
        <v>-0.77402734969601894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6483.4197593266654</v>
      </c>
      <c r="P11" s="214">
        <f>SUM('Monthly Breakdown'!AA45:AA46)</f>
        <v>0</v>
      </c>
      <c r="Q11" s="215">
        <f t="shared" si="6"/>
        <v>-6483.4197593266654</v>
      </c>
      <c r="R11" s="198"/>
      <c r="S11" s="198"/>
      <c r="T11" s="198">
        <f t="shared" si="7"/>
        <v>4402.7199999999993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SUM(E2:E11)</f>
        <v>172723.9295532667</v>
      </c>
      <c r="F16" s="205">
        <f>SUM(F2:F11)</f>
        <v>157752.37000000002</v>
      </c>
      <c r="G16" s="205">
        <f>SUM(G2:G11)</f>
        <v>-14971.559553266656</v>
      </c>
      <c r="H16" s="208">
        <f>((SUM(F16))-SUM(E16))/SUM(E16)</f>
        <v>-8.6679127738635467E-2</v>
      </c>
      <c r="I16" s="198"/>
      <c r="J16" s="209">
        <f>SUM(J2:J11)</f>
        <v>130000</v>
      </c>
      <c r="K16" s="209">
        <f>SUM(K2:K11)</f>
        <v>109986.37</v>
      </c>
      <c r="L16" s="209">
        <f>SUM(L2:L11)</f>
        <v>20013.629999999997</v>
      </c>
      <c r="M16" s="212">
        <f>((K16-SUM(J16))/SUM(J16))</f>
        <v>-0.15395100000000003</v>
      </c>
      <c r="N16" s="198"/>
      <c r="O16" s="213">
        <f>SUM(O2:O11)</f>
        <v>42723.929553266658</v>
      </c>
      <c r="P16" s="213">
        <f>SUM(P2:P11)</f>
        <v>40524.119999999995</v>
      </c>
      <c r="Q16" s="213">
        <f>SUM(Q2:Q11)</f>
        <v>-2199.8095532666584</v>
      </c>
      <c r="R16" s="218">
        <f>((P16-SUM(O16))/SUM(O16))</f>
        <v>-5.148893316388465E-2</v>
      </c>
      <c r="S16" s="198"/>
      <c r="T16" s="198">
        <f>F16-K16-P16</f>
        <v>7241.8800000000338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4137.04</v>
      </c>
      <c r="G27" s="232">
        <f t="shared" si="19"/>
        <v>1062.96</v>
      </c>
      <c r="H27" s="233">
        <f t="shared" si="20"/>
        <v>-0.20441538461538461</v>
      </c>
      <c r="I27" s="198"/>
      <c r="J27" s="234">
        <f>SUM('Proposed Budget'!$D$5:$D$12)</f>
        <v>5800</v>
      </c>
      <c r="K27" s="235">
        <f>SUM('Monthly Breakdown'!W5:W12)</f>
        <v>4501.7299999999996</v>
      </c>
      <c r="L27" s="236">
        <f t="shared" si="21"/>
        <v>1298.2700000000004</v>
      </c>
      <c r="M27" s="237">
        <f t="shared" si="22"/>
        <v>-0.22383965517241386</v>
      </c>
      <c r="N27" s="198"/>
      <c r="O27" s="238">
        <f>SUM('Proposed Budget'!$D$33:$D$43)</f>
        <v>2000</v>
      </c>
      <c r="P27" s="239">
        <f>SUM('Monthly Breakdown'!W33:W43)</f>
        <v>2000</v>
      </c>
      <c r="Q27" s="240">
        <f t="shared" si="23"/>
        <v>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4208.76</v>
      </c>
      <c r="G28" s="232">
        <f t="shared" si="19"/>
        <v>991.23999999999978</v>
      </c>
      <c r="H28" s="233">
        <f t="shared" si="20"/>
        <v>-0.19062307692307687</v>
      </c>
      <c r="I28" s="198"/>
      <c r="J28" s="234">
        <f>SUM('Proposed Budget'!$D$5:$D$12)</f>
        <v>5800</v>
      </c>
      <c r="K28" s="235">
        <f>SUM('Monthly Breakdown'!Y5:Y12)</f>
        <v>5880.72</v>
      </c>
      <c r="L28" s="236">
        <f t="shared" si="21"/>
        <v>-80.720000000000255</v>
      </c>
      <c r="M28" s="237">
        <f t="shared" si="22"/>
        <v>1.3917241379310389E-2</v>
      </c>
      <c r="N28" s="198"/>
      <c r="O28" s="238">
        <f>SUM('Proposed Budget'!$D$33:$D$43)</f>
        <v>2000</v>
      </c>
      <c r="P28" s="239">
        <f>SUM('Monthly Breakdown'!Y33:Y43)</f>
        <v>2000</v>
      </c>
      <c r="Q28" s="240">
        <f t="shared" si="23"/>
        <v>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SUM(E20:E29)</f>
        <v>52000</v>
      </c>
      <c r="F34" s="230">
        <f>SUM(F20:F29)</f>
        <v>41944.26</v>
      </c>
      <c r="G34" s="230">
        <f>SUM(G20:G29)</f>
        <v>10055.739999999998</v>
      </c>
      <c r="H34" s="233">
        <f>((F34-SUM(E34)))/SUM(E34)</f>
        <v>-0.19337961538461534</v>
      </c>
      <c r="I34" s="198"/>
      <c r="J34" s="234">
        <f>SUM(J20:J29)</f>
        <v>58000</v>
      </c>
      <c r="K34" s="234">
        <f>SUM(K20:K29)</f>
        <v>50042.11</v>
      </c>
      <c r="L34" s="234">
        <f>SUM(L20:L29)</f>
        <v>7957.8899999999994</v>
      </c>
      <c r="M34" s="237">
        <f>((K34-SUM(J34))/SUM(J34))</f>
        <v>-0.13720499999999999</v>
      </c>
      <c r="N34" s="198"/>
      <c r="O34" s="238">
        <f t="shared" ref="O34:Q34" si="24">SUM(O20:O31)</f>
        <v>24000</v>
      </c>
      <c r="P34" s="238">
        <f t="shared" si="24"/>
        <v>18000</v>
      </c>
      <c r="Q34" s="238">
        <f t="shared" si="24"/>
        <v>6000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480"/>
  <sheetViews>
    <sheetView tabSelected="1" workbookViewId="0">
      <pane ySplit="4" topLeftCell="A5" activePane="bottomLeft" state="frozen"/>
      <selection pane="bottomLeft" activeCell="D10" sqref="D10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61" t="s">
        <v>261</v>
      </c>
      <c r="B1" s="559"/>
      <c r="C1" s="298" t="s">
        <v>268</v>
      </c>
      <c r="D1" s="299" t="s">
        <v>269</v>
      </c>
      <c r="E1" s="562" t="s">
        <v>270</v>
      </c>
      <c r="F1" s="559"/>
      <c r="G1" s="300">
        <f ca="1">(SUM(INDIRECT("g5:g5")))+J2+L2+N2+P2-R2+T2-G1683</f>
        <v>9976.4899999999925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63" t="s">
        <v>39</v>
      </c>
      <c r="R1" s="559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62" t="s">
        <v>39</v>
      </c>
      <c r="F2" s="559"/>
      <c r="G2" s="300">
        <f>R2</f>
        <v>80</v>
      </c>
      <c r="H2" s="301"/>
      <c r="I2" s="314" t="s">
        <v>275</v>
      </c>
      <c r="J2" s="303">
        <f>SUMIFS(E:E,I:I,"1")</f>
        <v>14.28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80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62" t="s">
        <v>280</v>
      </c>
      <c r="F3" s="559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335</v>
      </c>
      <c r="B5" s="330" t="s">
        <v>335</v>
      </c>
      <c r="C5" s="298">
        <v>46296</v>
      </c>
      <c r="D5" s="299" t="s">
        <v>460</v>
      </c>
      <c r="E5" s="522"/>
      <c r="F5" s="522">
        <v>200</v>
      </c>
      <c r="G5" s="333">
        <f t="shared" ref="G5:G34" si="0">G6-E5+F5</f>
        <v>10042.209999999992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291</v>
      </c>
      <c r="B6" s="330">
        <v>41</v>
      </c>
      <c r="C6" s="298">
        <v>46296</v>
      </c>
      <c r="D6" s="299" t="s">
        <v>1078</v>
      </c>
      <c r="E6" s="522"/>
      <c r="F6" s="522">
        <v>800</v>
      </c>
      <c r="G6" s="333">
        <f t="shared" si="0"/>
        <v>9842.2099999999919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291</v>
      </c>
      <c r="B7" s="330">
        <v>39</v>
      </c>
      <c r="C7" s="298">
        <v>46296</v>
      </c>
      <c r="D7" s="299" t="s">
        <v>292</v>
      </c>
      <c r="E7" s="522"/>
      <c r="F7" s="522">
        <v>2765.54</v>
      </c>
      <c r="G7" s="333">
        <f t="shared" si="0"/>
        <v>9042.2099999999919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291</v>
      </c>
      <c r="B8" s="330">
        <v>40</v>
      </c>
      <c r="C8" s="298">
        <v>46296</v>
      </c>
      <c r="D8" s="299" t="s">
        <v>316</v>
      </c>
      <c r="E8" s="522"/>
      <c r="F8" s="522">
        <v>837.18</v>
      </c>
      <c r="G8" s="333">
        <f t="shared" si="0"/>
        <v>6276.669999999991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286</v>
      </c>
      <c r="B9" s="330">
        <v>25</v>
      </c>
      <c r="C9" s="298">
        <v>46295</v>
      </c>
      <c r="D9" s="298" t="s">
        <v>204</v>
      </c>
      <c r="E9" s="331">
        <v>350</v>
      </c>
      <c r="F9" s="522"/>
      <c r="G9" s="333">
        <f t="shared" si="0"/>
        <v>5439.4899999999907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286</v>
      </c>
      <c r="B10" s="330">
        <v>26</v>
      </c>
      <c r="C10" s="298">
        <v>46295</v>
      </c>
      <c r="D10" s="298" t="s">
        <v>205</v>
      </c>
      <c r="E10" s="331">
        <v>320</v>
      </c>
      <c r="F10" s="522"/>
      <c r="G10" s="333">
        <f t="shared" si="0"/>
        <v>5789.4899999999907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286</v>
      </c>
      <c r="B11" s="330">
        <v>27</v>
      </c>
      <c r="C11" s="298">
        <v>46295</v>
      </c>
      <c r="D11" s="298" t="s">
        <v>206</v>
      </c>
      <c r="E11" s="331">
        <v>25</v>
      </c>
      <c r="F11" s="522"/>
      <c r="G11" s="333">
        <f t="shared" si="0"/>
        <v>6109.4899999999907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286</v>
      </c>
      <c r="B12" s="330">
        <v>28</v>
      </c>
      <c r="C12" s="298">
        <v>46295</v>
      </c>
      <c r="D12" s="298" t="s">
        <v>207</v>
      </c>
      <c r="E12" s="331">
        <v>25</v>
      </c>
      <c r="F12" s="522"/>
      <c r="G12" s="333">
        <f t="shared" si="0"/>
        <v>6134.4899999999907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286</v>
      </c>
      <c r="B13" s="330">
        <v>29</v>
      </c>
      <c r="C13" s="298">
        <v>46295</v>
      </c>
      <c r="D13" s="298" t="s">
        <v>208</v>
      </c>
      <c r="E13" s="331">
        <v>45</v>
      </c>
      <c r="F13" s="522"/>
      <c r="G13" s="333">
        <f t="shared" si="0"/>
        <v>6159.4899999999907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286</v>
      </c>
      <c r="B14" s="330">
        <v>30</v>
      </c>
      <c r="C14" s="298">
        <v>46295</v>
      </c>
      <c r="D14" s="298" t="s">
        <v>209</v>
      </c>
      <c r="E14" s="331">
        <v>400</v>
      </c>
      <c r="F14" s="522"/>
      <c r="G14" s="333">
        <f t="shared" si="0"/>
        <v>6204.4899999999907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286</v>
      </c>
      <c r="B15" s="330">
        <v>31</v>
      </c>
      <c r="C15" s="298">
        <v>46295</v>
      </c>
      <c r="D15" s="298" t="s">
        <v>210</v>
      </c>
      <c r="E15" s="331">
        <v>375</v>
      </c>
      <c r="F15" s="522"/>
      <c r="G15" s="333">
        <f t="shared" si="0"/>
        <v>6604.4899999999907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286</v>
      </c>
      <c r="B16" s="330">
        <v>32</v>
      </c>
      <c r="C16" s="298">
        <v>46295</v>
      </c>
      <c r="D16" s="298" t="s">
        <v>211</v>
      </c>
      <c r="E16" s="331">
        <v>100</v>
      </c>
      <c r="F16" s="522"/>
      <c r="G16" s="333">
        <f t="shared" si="0"/>
        <v>6979.4899999999907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286</v>
      </c>
      <c r="B17" s="330">
        <v>33</v>
      </c>
      <c r="C17" s="298">
        <v>46295</v>
      </c>
      <c r="D17" s="298" t="s">
        <v>212</v>
      </c>
      <c r="E17" s="331">
        <v>85</v>
      </c>
      <c r="F17" s="522"/>
      <c r="G17" s="333">
        <f t="shared" si="0"/>
        <v>7079.4899999999907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286</v>
      </c>
      <c r="B18" s="330">
        <v>34</v>
      </c>
      <c r="C18" s="298">
        <v>46295</v>
      </c>
      <c r="D18" s="298" t="s">
        <v>213</v>
      </c>
      <c r="E18" s="331">
        <v>230</v>
      </c>
      <c r="F18" s="522"/>
      <c r="G18" s="333">
        <f t="shared" si="0"/>
        <v>7164.4899999999907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286</v>
      </c>
      <c r="B19" s="330">
        <v>35</v>
      </c>
      <c r="C19" s="298">
        <v>46295</v>
      </c>
      <c r="D19" s="298" t="s">
        <v>214</v>
      </c>
      <c r="E19" s="331">
        <v>45</v>
      </c>
      <c r="F19" s="522"/>
      <c r="G19" s="333">
        <f t="shared" si="0"/>
        <v>7394.4899999999907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2</v>
      </c>
      <c r="C20" s="298">
        <v>46294</v>
      </c>
      <c r="D20" s="298" t="s">
        <v>334</v>
      </c>
      <c r="E20" s="522">
        <v>14.28</v>
      </c>
      <c r="F20" s="522"/>
      <c r="G20" s="333">
        <f t="shared" si="0"/>
        <v>7439.4899999999907</v>
      </c>
      <c r="H20" s="334"/>
      <c r="I20" s="335">
        <v>1</v>
      </c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6</v>
      </c>
      <c r="C21" s="298">
        <v>46294</v>
      </c>
      <c r="D21" s="298" t="s">
        <v>300</v>
      </c>
      <c r="E21" s="522">
        <v>34.49</v>
      </c>
      <c r="F21" s="522"/>
      <c r="G21" s="333">
        <f t="shared" si="0"/>
        <v>7453.7699999999904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291</v>
      </c>
      <c r="B22" s="330">
        <v>38</v>
      </c>
      <c r="C22" s="298">
        <v>46294</v>
      </c>
      <c r="D22" s="299" t="s">
        <v>293</v>
      </c>
      <c r="E22" s="522"/>
      <c r="F22" s="522">
        <v>4719.97</v>
      </c>
      <c r="G22" s="333">
        <f t="shared" si="0"/>
        <v>7488.2599999999902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294</v>
      </c>
      <c r="B23" s="330">
        <v>20</v>
      </c>
      <c r="C23" s="298">
        <v>46294</v>
      </c>
      <c r="D23" s="299" t="s">
        <v>193</v>
      </c>
      <c r="E23" s="522">
        <v>600</v>
      </c>
      <c r="F23" s="522"/>
      <c r="G23" s="333">
        <f t="shared" si="0"/>
        <v>2768.28999999999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5</v>
      </c>
      <c r="C24" s="298">
        <v>46293</v>
      </c>
      <c r="D24" s="299" t="s">
        <v>1075</v>
      </c>
      <c r="E24" s="522">
        <v>785</v>
      </c>
      <c r="F24" s="522"/>
      <c r="G24" s="333">
        <f t="shared" si="0"/>
        <v>3368.28999999999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4</v>
      </c>
      <c r="C25" s="298">
        <v>46293</v>
      </c>
      <c r="D25" s="299" t="s">
        <v>310</v>
      </c>
      <c r="E25" s="522">
        <v>47.75</v>
      </c>
      <c r="F25" s="522"/>
      <c r="G25" s="333">
        <f t="shared" si="0"/>
        <v>4153.28999999999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4</v>
      </c>
      <c r="C26" s="298">
        <v>46293</v>
      </c>
      <c r="D26" s="299" t="s">
        <v>296</v>
      </c>
      <c r="E26" s="522">
        <v>91.28</v>
      </c>
      <c r="F26" s="522"/>
      <c r="G26" s="333">
        <f t="shared" si="0"/>
        <v>4201.03999999999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3</v>
      </c>
      <c r="C27" s="298">
        <v>46293</v>
      </c>
      <c r="D27" s="299" t="s">
        <v>296</v>
      </c>
      <c r="E27" s="522">
        <v>3.49</v>
      </c>
      <c r="F27" s="522"/>
      <c r="G27" s="333">
        <f t="shared" si="0"/>
        <v>4292.3199999999897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6</v>
      </c>
      <c r="C28" s="298">
        <v>46293</v>
      </c>
      <c r="D28" s="299" t="s">
        <v>1077</v>
      </c>
      <c r="E28" s="522">
        <v>260.32</v>
      </c>
      <c r="F28" s="522"/>
      <c r="G28" s="333">
        <f t="shared" si="0"/>
        <v>4295.8099999999895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3</v>
      </c>
      <c r="C29" s="298">
        <v>46292</v>
      </c>
      <c r="D29" s="299" t="s">
        <v>983</v>
      </c>
      <c r="E29" s="522">
        <v>9.35</v>
      </c>
      <c r="F29" s="522"/>
      <c r="G29" s="333">
        <f t="shared" si="0"/>
        <v>4556.1299999999892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8</v>
      </c>
      <c r="C30" s="298">
        <v>46291</v>
      </c>
      <c r="D30" s="299" t="s">
        <v>1074</v>
      </c>
      <c r="E30" s="522">
        <v>46.73</v>
      </c>
      <c r="F30" s="522"/>
      <c r="G30" s="333">
        <f t="shared" si="0"/>
        <v>4565.4799999999896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5</v>
      </c>
      <c r="C31" s="298">
        <v>46291</v>
      </c>
      <c r="D31" s="299" t="s">
        <v>429</v>
      </c>
      <c r="E31" s="522">
        <v>102.95</v>
      </c>
      <c r="F31" s="522"/>
      <c r="G31" s="333">
        <f t="shared" si="0"/>
        <v>4612.2099999999891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8</v>
      </c>
      <c r="C32" s="298">
        <v>46291</v>
      </c>
      <c r="D32" s="299" t="s">
        <v>319</v>
      </c>
      <c r="E32" s="522">
        <v>53.4</v>
      </c>
      <c r="F32" s="522"/>
      <c r="G32" s="333">
        <f t="shared" si="0"/>
        <v>4715.1599999999889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2</v>
      </c>
      <c r="C33" s="298">
        <v>46290</v>
      </c>
      <c r="D33" s="299" t="s">
        <v>326</v>
      </c>
      <c r="E33" s="522">
        <v>17.72</v>
      </c>
      <c r="F33" s="522"/>
      <c r="G33" s="333">
        <f t="shared" si="0"/>
        <v>4768.5599999999886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4</v>
      </c>
      <c r="C34" s="298">
        <v>46290</v>
      </c>
      <c r="D34" s="299" t="s">
        <v>296</v>
      </c>
      <c r="E34" s="522">
        <v>42.12</v>
      </c>
      <c r="F34" s="522"/>
      <c r="G34" s="333">
        <f t="shared" si="0"/>
        <v>4786.2799999999888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2</v>
      </c>
      <c r="C35" s="298">
        <v>46290</v>
      </c>
      <c r="D35" s="299" t="s">
        <v>296</v>
      </c>
      <c r="E35" s="522">
        <v>17.84</v>
      </c>
      <c r="F35" s="522"/>
      <c r="G35" s="333">
        <f t="shared" ref="G35:G79" si="1">G36-E35+F35</f>
        <v>4828.3999999999887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294</v>
      </c>
      <c r="B36" s="330">
        <v>12</v>
      </c>
      <c r="C36" s="298">
        <v>46290</v>
      </c>
      <c r="D36" s="299" t="s">
        <v>314</v>
      </c>
      <c r="E36" s="522">
        <v>204.48</v>
      </c>
      <c r="F36" s="522"/>
      <c r="G36" s="333">
        <f t="shared" si="1"/>
        <v>4846.2399999999889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3</v>
      </c>
      <c r="C37" s="298">
        <v>46290</v>
      </c>
      <c r="D37" s="299" t="s">
        <v>1040</v>
      </c>
      <c r="E37" s="522">
        <v>6</v>
      </c>
      <c r="F37" s="522"/>
      <c r="G37" s="333">
        <f t="shared" si="1"/>
        <v>5050.7199999999884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2</v>
      </c>
      <c r="C38" s="298">
        <v>46290</v>
      </c>
      <c r="D38" s="299" t="s">
        <v>371</v>
      </c>
      <c r="E38" s="522">
        <v>18.16</v>
      </c>
      <c r="F38" s="522"/>
      <c r="G38" s="333">
        <f t="shared" si="1"/>
        <v>5056.7199999999884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5</v>
      </c>
      <c r="C39" s="298">
        <v>46290</v>
      </c>
      <c r="D39" s="299" t="s">
        <v>1040</v>
      </c>
      <c r="E39" s="522">
        <v>28.83</v>
      </c>
      <c r="F39" s="522"/>
      <c r="G39" s="333">
        <f t="shared" si="1"/>
        <v>5074.8799999999883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3</v>
      </c>
      <c r="C40" s="298">
        <v>46289</v>
      </c>
      <c r="D40" s="299" t="s">
        <v>1068</v>
      </c>
      <c r="E40" s="522">
        <v>-33.75</v>
      </c>
      <c r="F40" s="522"/>
      <c r="G40" s="333">
        <f t="shared" si="1"/>
        <v>5103.7099999999882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2</v>
      </c>
      <c r="C41" s="298">
        <v>46289</v>
      </c>
      <c r="D41" s="299" t="s">
        <v>358</v>
      </c>
      <c r="E41" s="522">
        <v>18.760000000000002</v>
      </c>
      <c r="F41" s="522"/>
      <c r="G41" s="333">
        <f t="shared" si="1"/>
        <v>5069.9599999999882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6</v>
      </c>
      <c r="C42" s="298">
        <v>46289</v>
      </c>
      <c r="D42" s="299" t="s">
        <v>1071</v>
      </c>
      <c r="E42" s="522">
        <v>40.450000000000003</v>
      </c>
      <c r="F42" s="522"/>
      <c r="G42" s="333">
        <f t="shared" si="1"/>
        <v>5088.7199999999884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6</v>
      </c>
      <c r="C43" s="298">
        <v>46288</v>
      </c>
      <c r="D43" s="299" t="s">
        <v>1069</v>
      </c>
      <c r="E43" s="522">
        <v>25</v>
      </c>
      <c r="F43" s="522"/>
      <c r="G43" s="333">
        <f t="shared" si="1"/>
        <v>5129.1699999999882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2</v>
      </c>
      <c r="C44" s="298">
        <v>46288</v>
      </c>
      <c r="D44" s="299" t="s">
        <v>364</v>
      </c>
      <c r="E44" s="522">
        <v>28.46</v>
      </c>
      <c r="F44" s="522"/>
      <c r="G44" s="333">
        <f t="shared" si="1"/>
        <v>5154.1699999999882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294</v>
      </c>
      <c r="B45" s="330">
        <v>42</v>
      </c>
      <c r="C45" s="298">
        <v>46288</v>
      </c>
      <c r="D45" s="299" t="s">
        <v>200</v>
      </c>
      <c r="E45" s="522">
        <v>59</v>
      </c>
      <c r="F45" s="522"/>
      <c r="G45" s="333">
        <f t="shared" si="1"/>
        <v>5182.6299999999883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294</v>
      </c>
      <c r="B46" s="330">
        <v>43</v>
      </c>
      <c r="C46" s="298">
        <v>46288</v>
      </c>
      <c r="D46" s="299" t="s">
        <v>201</v>
      </c>
      <c r="E46" s="522">
        <v>42.84</v>
      </c>
      <c r="F46" s="522"/>
      <c r="G46" s="333">
        <f t="shared" si="1"/>
        <v>5241.6299999999883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8</v>
      </c>
      <c r="C47" s="298">
        <v>46288</v>
      </c>
      <c r="D47" s="299" t="s">
        <v>1072</v>
      </c>
      <c r="E47" s="522">
        <v>38.25</v>
      </c>
      <c r="F47" s="522"/>
      <c r="G47" s="333">
        <f t="shared" si="1"/>
        <v>5284.4699999999884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2</v>
      </c>
      <c r="C48" s="298">
        <v>46288</v>
      </c>
      <c r="D48" s="299" t="s">
        <v>308</v>
      </c>
      <c r="E48" s="522">
        <v>117.74</v>
      </c>
      <c r="F48" s="522"/>
      <c r="G48" s="333">
        <f t="shared" si="1"/>
        <v>5322.7199999999884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3</v>
      </c>
      <c r="C49" s="298">
        <v>46287</v>
      </c>
      <c r="D49" s="299" t="s">
        <v>1070</v>
      </c>
      <c r="E49" s="522">
        <v>58</v>
      </c>
      <c r="F49" s="522"/>
      <c r="G49" s="333">
        <f t="shared" si="1"/>
        <v>5440.4599999999882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6</v>
      </c>
      <c r="C50" s="298">
        <v>46287</v>
      </c>
      <c r="D50" s="299" t="s">
        <v>1073</v>
      </c>
      <c r="E50" s="522">
        <v>50</v>
      </c>
      <c r="F50" s="522"/>
      <c r="G50" s="333">
        <f t="shared" si="1"/>
        <v>5498.4599999999882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2</v>
      </c>
      <c r="C51" s="298">
        <v>46287</v>
      </c>
      <c r="D51" s="299" t="s">
        <v>427</v>
      </c>
      <c r="E51" s="522">
        <v>-12</v>
      </c>
      <c r="F51" s="522"/>
      <c r="G51" s="333">
        <f t="shared" si="1"/>
        <v>5548.4599999999882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1</v>
      </c>
      <c r="C52" s="298">
        <v>46287</v>
      </c>
      <c r="D52" s="299" t="s">
        <v>306</v>
      </c>
      <c r="E52" s="522">
        <v>58.63</v>
      </c>
      <c r="F52" s="522"/>
      <c r="G52" s="333">
        <f t="shared" si="1"/>
        <v>5536.4599999999882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294</v>
      </c>
      <c r="B53" s="330">
        <v>24</v>
      </c>
      <c r="C53" s="298">
        <v>46287</v>
      </c>
      <c r="D53" s="299" t="s">
        <v>860</v>
      </c>
      <c r="E53" s="522">
        <v>88.17</v>
      </c>
      <c r="F53" s="522"/>
      <c r="G53" s="333">
        <f t="shared" si="1"/>
        <v>5595.0899999999883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2</v>
      </c>
      <c r="C54" s="298">
        <v>46287</v>
      </c>
      <c r="D54" s="299" t="s">
        <v>296</v>
      </c>
      <c r="E54" s="522">
        <v>11.71</v>
      </c>
      <c r="F54" s="522"/>
      <c r="G54" s="333">
        <f t="shared" si="1"/>
        <v>5683.2599999999884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4</v>
      </c>
      <c r="C55" s="298">
        <v>46287</v>
      </c>
      <c r="D55" s="299" t="s">
        <v>296</v>
      </c>
      <c r="E55" s="522">
        <v>46.45</v>
      </c>
      <c r="F55" s="522"/>
      <c r="G55" s="333">
        <f t="shared" si="1"/>
        <v>5694.9699999999884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7</v>
      </c>
      <c r="C56" s="298">
        <v>46287</v>
      </c>
      <c r="D56" s="299" t="s">
        <v>320</v>
      </c>
      <c r="E56" s="522">
        <v>20.75</v>
      </c>
      <c r="F56" s="522"/>
      <c r="G56" s="333">
        <f t="shared" si="1"/>
        <v>5741.4199999999882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8</v>
      </c>
      <c r="C57" s="298">
        <v>46287</v>
      </c>
      <c r="D57" s="299" t="s">
        <v>308</v>
      </c>
      <c r="E57" s="522">
        <v>71.75</v>
      </c>
      <c r="F57" s="522"/>
      <c r="G57" s="333">
        <f t="shared" si="1"/>
        <v>5762.1699999999882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6</v>
      </c>
      <c r="C58" s="298">
        <v>46286</v>
      </c>
      <c r="D58" s="299" t="s">
        <v>300</v>
      </c>
      <c r="E58" s="522">
        <v>16.14</v>
      </c>
      <c r="F58" s="522"/>
      <c r="G58" s="333">
        <f t="shared" si="1"/>
        <v>5833.9199999999882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6</v>
      </c>
      <c r="C59" s="298">
        <v>46286</v>
      </c>
      <c r="D59" s="299" t="s">
        <v>300</v>
      </c>
      <c r="E59" s="522">
        <v>32.97</v>
      </c>
      <c r="F59" s="522"/>
      <c r="G59" s="333">
        <f t="shared" si="1"/>
        <v>5850.0599999999886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294</v>
      </c>
      <c r="B60" s="330">
        <v>22</v>
      </c>
      <c r="C60" s="298">
        <v>46286</v>
      </c>
      <c r="D60" s="299" t="s">
        <v>323</v>
      </c>
      <c r="E60" s="522">
        <v>23.42</v>
      </c>
      <c r="F60" s="522"/>
      <c r="G60" s="333">
        <f t="shared" si="1"/>
        <v>5883.0299999999888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3</v>
      </c>
      <c r="C61" s="298">
        <v>46286</v>
      </c>
      <c r="D61" s="299" t="s">
        <v>310</v>
      </c>
      <c r="E61" s="522">
        <v>5.86</v>
      </c>
      <c r="F61" s="522"/>
      <c r="G61" s="333">
        <f t="shared" si="1"/>
        <v>5906.4499999999889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4</v>
      </c>
      <c r="C62" s="298">
        <v>46286</v>
      </c>
      <c r="D62" s="299" t="s">
        <v>310</v>
      </c>
      <c r="E62" s="522">
        <v>51.5</v>
      </c>
      <c r="F62" s="522"/>
      <c r="G62" s="333">
        <f t="shared" si="1"/>
        <v>5912.3099999999886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6</v>
      </c>
      <c r="C63" s="298">
        <v>46286</v>
      </c>
      <c r="D63" s="299" t="s">
        <v>831</v>
      </c>
      <c r="E63" s="522">
        <v>25</v>
      </c>
      <c r="F63" s="522"/>
      <c r="G63" s="333">
        <f t="shared" si="1"/>
        <v>5963.8099999999886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1</v>
      </c>
      <c r="C64" s="298">
        <v>46285</v>
      </c>
      <c r="D64" s="299" t="s">
        <v>311</v>
      </c>
      <c r="E64" s="522">
        <v>187.63</v>
      </c>
      <c r="F64" s="522"/>
      <c r="G64" s="333">
        <f t="shared" si="1"/>
        <v>5988.8099999999886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2</v>
      </c>
      <c r="C65" s="298">
        <v>46285</v>
      </c>
      <c r="D65" s="299" t="s">
        <v>334</v>
      </c>
      <c r="E65" s="522">
        <v>20.38</v>
      </c>
      <c r="F65" s="522"/>
      <c r="G65" s="333">
        <f t="shared" si="1"/>
        <v>6176.4399999999887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2</v>
      </c>
      <c r="C66" s="298">
        <v>46285</v>
      </c>
      <c r="D66" s="299" t="s">
        <v>358</v>
      </c>
      <c r="E66" s="522">
        <v>10.050000000000001</v>
      </c>
      <c r="F66" s="522"/>
      <c r="G66" s="333">
        <f t="shared" si="1"/>
        <v>6196.8199999999888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6</v>
      </c>
      <c r="C67" s="298">
        <v>46285</v>
      </c>
      <c r="D67" s="299" t="s">
        <v>300</v>
      </c>
      <c r="E67" s="522">
        <v>10.64</v>
      </c>
      <c r="F67" s="522"/>
      <c r="G67" s="333">
        <f t="shared" si="1"/>
        <v>6206.869999999989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2</v>
      </c>
      <c r="C68" s="298">
        <v>46284</v>
      </c>
      <c r="D68" s="299" t="s">
        <v>984</v>
      </c>
      <c r="E68" s="522">
        <v>64.599999999999994</v>
      </c>
      <c r="F68" s="522"/>
      <c r="G68" s="333">
        <f t="shared" si="1"/>
        <v>6217.5099999999893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3</v>
      </c>
      <c r="C69" s="298">
        <v>46284</v>
      </c>
      <c r="D69" s="299" t="s">
        <v>334</v>
      </c>
      <c r="E69" s="522">
        <v>9.1300000000000008</v>
      </c>
      <c r="F69" s="522"/>
      <c r="G69" s="333">
        <f t="shared" si="1"/>
        <v>6282.1099999999897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4</v>
      </c>
      <c r="C70" s="298">
        <v>46284</v>
      </c>
      <c r="D70" s="299" t="s">
        <v>334</v>
      </c>
      <c r="E70" s="522">
        <v>93.73</v>
      </c>
      <c r="F70" s="522"/>
      <c r="G70" s="333">
        <f t="shared" si="1"/>
        <v>6291.2399999999898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294</v>
      </c>
      <c r="B71" s="330">
        <v>22</v>
      </c>
      <c r="C71" s="298">
        <v>46284</v>
      </c>
      <c r="D71" s="299" t="s">
        <v>328</v>
      </c>
      <c r="E71" s="522">
        <v>7.46</v>
      </c>
      <c r="F71" s="522"/>
      <c r="G71" s="333">
        <f t="shared" si="1"/>
        <v>6384.9699999999893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5</v>
      </c>
      <c r="C72" s="298">
        <v>46283</v>
      </c>
      <c r="D72" s="299" t="s">
        <v>1067</v>
      </c>
      <c r="E72" s="522">
        <v>22.66</v>
      </c>
      <c r="F72" s="522"/>
      <c r="G72" s="333">
        <f t="shared" si="1"/>
        <v>6392.4299999999894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6</v>
      </c>
      <c r="C73" s="298">
        <v>46283</v>
      </c>
      <c r="D73" s="299" t="s">
        <v>1066</v>
      </c>
      <c r="E73" s="522">
        <v>20</v>
      </c>
      <c r="F73" s="522"/>
      <c r="G73" s="333">
        <f t="shared" si="1"/>
        <v>6415.0899999999892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8</v>
      </c>
      <c r="C74" s="298">
        <v>46283</v>
      </c>
      <c r="D74" s="299" t="s">
        <v>319</v>
      </c>
      <c r="E74" s="522">
        <v>7.33</v>
      </c>
      <c r="F74" s="522"/>
      <c r="G74" s="333">
        <f t="shared" si="1"/>
        <v>6435.0899999999892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294</v>
      </c>
      <c r="B75" s="330">
        <v>22</v>
      </c>
      <c r="C75" s="298">
        <v>46283</v>
      </c>
      <c r="D75" s="299" t="s">
        <v>930</v>
      </c>
      <c r="E75" s="522">
        <v>13.84</v>
      </c>
      <c r="F75" s="522"/>
      <c r="G75" s="333">
        <f t="shared" si="1"/>
        <v>6442.4199999999892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6</v>
      </c>
      <c r="C76" s="298">
        <v>46283</v>
      </c>
      <c r="D76" s="299" t="s">
        <v>1064</v>
      </c>
      <c r="E76" s="522">
        <v>9</v>
      </c>
      <c r="F76" s="522"/>
      <c r="G76" s="333">
        <f t="shared" si="1"/>
        <v>6456.2599999999893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294</v>
      </c>
      <c r="B77" s="330">
        <v>22</v>
      </c>
      <c r="C77" s="298">
        <v>46283</v>
      </c>
      <c r="D77" s="299" t="s">
        <v>835</v>
      </c>
      <c r="E77" s="522">
        <v>10.64</v>
      </c>
      <c r="F77" s="522"/>
      <c r="G77" s="333">
        <f t="shared" si="1"/>
        <v>6465.2599999999893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5</v>
      </c>
      <c r="C78" s="298">
        <v>46283</v>
      </c>
      <c r="D78" s="299" t="s">
        <v>1065</v>
      </c>
      <c r="E78" s="522">
        <v>37.99</v>
      </c>
      <c r="F78" s="522"/>
      <c r="G78" s="333">
        <f t="shared" si="1"/>
        <v>6475.8999999999896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294</v>
      </c>
      <c r="B79" s="330">
        <v>21</v>
      </c>
      <c r="C79" s="298">
        <v>46282</v>
      </c>
      <c r="D79" s="299" t="s">
        <v>194</v>
      </c>
      <c r="E79" s="522">
        <v>81</v>
      </c>
      <c r="F79" s="522"/>
      <c r="G79" s="333">
        <f t="shared" si="1"/>
        <v>6513.8899999999894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294</v>
      </c>
      <c r="B80" s="330">
        <v>17</v>
      </c>
      <c r="C80" s="298">
        <v>46282</v>
      </c>
      <c r="D80" s="299" t="s">
        <v>188</v>
      </c>
      <c r="E80" s="522">
        <v>42.65</v>
      </c>
      <c r="F80" s="522"/>
      <c r="G80" s="333">
        <f t="shared" ref="G80:G93" si="2">G81-E80+F80</f>
        <v>6594.8899999999894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294</v>
      </c>
      <c r="B81" s="330">
        <v>23</v>
      </c>
      <c r="C81" s="298">
        <v>46282</v>
      </c>
      <c r="D81" s="299" t="s">
        <v>63</v>
      </c>
      <c r="E81" s="522">
        <v>529.46</v>
      </c>
      <c r="F81" s="522"/>
      <c r="G81" s="333">
        <f t="shared" si="2"/>
        <v>6637.539999999989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294</v>
      </c>
      <c r="B82" s="330">
        <v>43</v>
      </c>
      <c r="C82" s="298">
        <v>46282</v>
      </c>
      <c r="D82" s="299" t="s">
        <v>333</v>
      </c>
      <c r="E82" s="522">
        <v>22.35</v>
      </c>
      <c r="F82" s="522"/>
      <c r="G82" s="333">
        <f t="shared" si="2"/>
        <v>7166.9999999999891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294</v>
      </c>
      <c r="B83" s="330">
        <v>42</v>
      </c>
      <c r="C83" s="298">
        <v>46282</v>
      </c>
      <c r="D83" s="299" t="s">
        <v>333</v>
      </c>
      <c r="E83" s="522">
        <v>52.15</v>
      </c>
      <c r="F83" s="522"/>
      <c r="G83" s="333">
        <f t="shared" si="2"/>
        <v>7189.3499999999894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3</v>
      </c>
      <c r="C84" s="298">
        <v>46282</v>
      </c>
      <c r="D84" s="299" t="s">
        <v>334</v>
      </c>
      <c r="E84" s="522">
        <v>5.33</v>
      </c>
      <c r="F84" s="522"/>
      <c r="G84" s="333">
        <f t="shared" si="2"/>
        <v>7241.4999999999891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2</v>
      </c>
      <c r="C85" s="298">
        <v>46282</v>
      </c>
      <c r="D85" s="299" t="s">
        <v>358</v>
      </c>
      <c r="E85" s="522">
        <v>18.03</v>
      </c>
      <c r="F85" s="522"/>
      <c r="G85" s="333">
        <f t="shared" si="2"/>
        <v>7246.829999999989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291</v>
      </c>
      <c r="B86" s="330">
        <v>39</v>
      </c>
      <c r="C86" s="298">
        <v>46281</v>
      </c>
      <c r="D86" s="299" t="s">
        <v>292</v>
      </c>
      <c r="E86" s="522"/>
      <c r="F86" s="522">
        <v>2765.54</v>
      </c>
      <c r="G86" s="333">
        <f t="shared" si="2"/>
        <v>7264.8599999999888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294</v>
      </c>
      <c r="B87" s="330">
        <v>11</v>
      </c>
      <c r="C87" s="298">
        <v>46281</v>
      </c>
      <c r="D87" s="299" t="s">
        <v>178</v>
      </c>
      <c r="E87" s="522">
        <v>256.83999999999997</v>
      </c>
      <c r="F87" s="522"/>
      <c r="G87" s="333">
        <f t="shared" si="2"/>
        <v>4499.3199999999888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5</v>
      </c>
      <c r="C88" s="298">
        <v>46281</v>
      </c>
      <c r="D88" s="299" t="s">
        <v>429</v>
      </c>
      <c r="E88" s="522">
        <v>102.95</v>
      </c>
      <c r="F88" s="522"/>
      <c r="G88" s="333">
        <f t="shared" si="2"/>
        <v>4756.1599999999889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291</v>
      </c>
      <c r="B89" s="330">
        <v>38</v>
      </c>
      <c r="C89" s="298">
        <v>46280</v>
      </c>
      <c r="D89" s="299" t="s">
        <v>293</v>
      </c>
      <c r="E89" s="522"/>
      <c r="F89" s="522">
        <v>4729.34</v>
      </c>
      <c r="G89" s="333">
        <f t="shared" si="2"/>
        <v>4859.1099999999888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294</v>
      </c>
      <c r="B90" s="330">
        <v>22</v>
      </c>
      <c r="C90" s="298">
        <v>46280</v>
      </c>
      <c r="D90" s="299" t="s">
        <v>998</v>
      </c>
      <c r="E90" s="522">
        <v>10.64</v>
      </c>
      <c r="F90" s="522"/>
      <c r="G90" s="333">
        <f t="shared" si="2"/>
        <v>129.76999999998878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8</v>
      </c>
      <c r="C91" s="298">
        <v>46280</v>
      </c>
      <c r="D91" s="299" t="s">
        <v>319</v>
      </c>
      <c r="E91" s="522">
        <v>3.18</v>
      </c>
      <c r="F91" s="522"/>
      <c r="G91" s="333">
        <f t="shared" si="2"/>
        <v>140.4099999999888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294</v>
      </c>
      <c r="B92" s="330">
        <v>22</v>
      </c>
      <c r="C92" s="298">
        <v>46280</v>
      </c>
      <c r="D92" s="299" t="s">
        <v>1063</v>
      </c>
      <c r="E92" s="522">
        <v>12.78</v>
      </c>
      <c r="F92" s="522"/>
      <c r="G92" s="333">
        <f t="shared" si="2"/>
        <v>143.58999999998881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4</v>
      </c>
      <c r="C93" s="298">
        <v>46279</v>
      </c>
      <c r="D93" s="299" t="s">
        <v>295</v>
      </c>
      <c r="E93" s="522">
        <v>39.200000000000003</v>
      </c>
      <c r="F93" s="522"/>
      <c r="G93" s="333">
        <f t="shared" si="2"/>
        <v>156.36999999998881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2</v>
      </c>
      <c r="C94" s="298">
        <v>46279</v>
      </c>
      <c r="D94" s="299" t="s">
        <v>301</v>
      </c>
      <c r="E94" s="522">
        <v>18.850000000000001</v>
      </c>
      <c r="F94" s="522"/>
      <c r="G94" s="333">
        <f t="shared" ref="G94:G122" si="3">G95-E94+F94</f>
        <v>195.56999999998882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294</v>
      </c>
      <c r="B95" s="330">
        <v>19</v>
      </c>
      <c r="C95" s="298">
        <v>46279</v>
      </c>
      <c r="D95" s="299" t="s">
        <v>191</v>
      </c>
      <c r="E95" s="522">
        <v>200</v>
      </c>
      <c r="F95" s="522"/>
      <c r="G95" s="333">
        <f t="shared" si="3"/>
        <v>214.41999999998882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2</v>
      </c>
      <c r="C96" s="298">
        <v>46278</v>
      </c>
      <c r="D96" s="299" t="s">
        <v>353</v>
      </c>
      <c r="E96" s="522">
        <v>20.98</v>
      </c>
      <c r="F96" s="522"/>
      <c r="G96" s="333">
        <f t="shared" si="3"/>
        <v>414.41999999998882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294</v>
      </c>
      <c r="B97" s="330">
        <v>22</v>
      </c>
      <c r="C97" s="298">
        <v>46278</v>
      </c>
      <c r="D97" s="299" t="s">
        <v>1061</v>
      </c>
      <c r="E97" s="522">
        <v>19.14</v>
      </c>
      <c r="F97" s="522"/>
      <c r="G97" s="333">
        <f t="shared" si="3"/>
        <v>435.39999999998884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2</v>
      </c>
      <c r="C98" s="298">
        <v>46278</v>
      </c>
      <c r="D98" s="299" t="s">
        <v>1062</v>
      </c>
      <c r="E98" s="522">
        <v>142.21</v>
      </c>
      <c r="F98" s="522"/>
      <c r="G98" s="333">
        <f t="shared" si="3"/>
        <v>454.53999999998882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3</v>
      </c>
      <c r="C99" s="298">
        <v>46277</v>
      </c>
      <c r="D99" s="299" t="s">
        <v>1058</v>
      </c>
      <c r="E99" s="522">
        <v>10.44</v>
      </c>
      <c r="F99" s="522"/>
      <c r="G99" s="333">
        <f t="shared" si="3"/>
        <v>596.74999999998886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8</v>
      </c>
      <c r="C100" s="298">
        <v>46277</v>
      </c>
      <c r="D100" s="299" t="s">
        <v>1059</v>
      </c>
      <c r="E100" s="522">
        <v>23.4</v>
      </c>
      <c r="F100" s="522"/>
      <c r="G100" s="333">
        <f t="shared" si="3"/>
        <v>607.18999999998891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3</v>
      </c>
      <c r="C101" s="298">
        <v>46277</v>
      </c>
      <c r="D101" s="299" t="s">
        <v>983</v>
      </c>
      <c r="E101" s="522">
        <v>3.82</v>
      </c>
      <c r="F101" s="522"/>
      <c r="G101" s="333">
        <f t="shared" si="3"/>
        <v>630.58999999998889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5</v>
      </c>
      <c r="C102" s="298">
        <v>46276</v>
      </c>
      <c r="D102" s="299" t="s">
        <v>484</v>
      </c>
      <c r="E102" s="522">
        <v>59.07</v>
      </c>
      <c r="F102" s="522"/>
      <c r="G102" s="333">
        <f t="shared" si="3"/>
        <v>634.40999999998894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8</v>
      </c>
      <c r="C103" s="298">
        <v>46276</v>
      </c>
      <c r="D103" s="299" t="s">
        <v>1060</v>
      </c>
      <c r="E103" s="522">
        <v>63.86</v>
      </c>
      <c r="F103" s="522"/>
      <c r="G103" s="333">
        <f t="shared" si="3"/>
        <v>693.47999999998899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2</v>
      </c>
      <c r="C104" s="298">
        <v>46276</v>
      </c>
      <c r="D104" s="299" t="s">
        <v>461</v>
      </c>
      <c r="E104" s="522">
        <v>19.98</v>
      </c>
      <c r="F104" s="522"/>
      <c r="G104" s="333">
        <f t="shared" si="3"/>
        <v>757.339999999989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294</v>
      </c>
      <c r="B105" s="330">
        <v>22</v>
      </c>
      <c r="C105" s="298">
        <v>46276</v>
      </c>
      <c r="D105" s="299" t="s">
        <v>352</v>
      </c>
      <c r="E105" s="522">
        <v>21.29</v>
      </c>
      <c r="F105" s="522"/>
      <c r="G105" s="333">
        <f t="shared" si="3"/>
        <v>777.31999999998902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2</v>
      </c>
      <c r="C106" s="298">
        <v>46276</v>
      </c>
      <c r="D106" s="299" t="s">
        <v>358</v>
      </c>
      <c r="E106" s="522">
        <v>16.98</v>
      </c>
      <c r="F106" s="522"/>
      <c r="G106" s="333">
        <f t="shared" si="3"/>
        <v>798.60999999998899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1</v>
      </c>
      <c r="C107" s="298">
        <v>46276</v>
      </c>
      <c r="D107" s="299" t="s">
        <v>306</v>
      </c>
      <c r="E107" s="522">
        <v>14.99</v>
      </c>
      <c r="F107" s="522"/>
      <c r="G107" s="333">
        <f t="shared" si="3"/>
        <v>815.589999999989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1</v>
      </c>
      <c r="C108" s="298">
        <v>46276</v>
      </c>
      <c r="D108" s="299" t="s">
        <v>306</v>
      </c>
      <c r="E108" s="522">
        <v>140.31</v>
      </c>
      <c r="F108" s="522"/>
      <c r="G108" s="333">
        <f t="shared" si="3"/>
        <v>830.57999999998901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6</v>
      </c>
      <c r="C109" s="298">
        <v>46276</v>
      </c>
      <c r="D109" s="299" t="s">
        <v>412</v>
      </c>
      <c r="E109" s="522">
        <v>-3.4</v>
      </c>
      <c r="F109" s="522"/>
      <c r="G109" s="333">
        <f t="shared" si="3"/>
        <v>970.88999999998896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6</v>
      </c>
      <c r="C110" s="298">
        <v>46276</v>
      </c>
      <c r="D110" s="299" t="s">
        <v>907</v>
      </c>
      <c r="E110" s="522">
        <v>-0.06</v>
      </c>
      <c r="F110" s="522"/>
      <c r="G110" s="333">
        <f t="shared" si="3"/>
        <v>967.48999999998898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2</v>
      </c>
      <c r="C111" s="298">
        <v>46276</v>
      </c>
      <c r="D111" s="299" t="s">
        <v>1030</v>
      </c>
      <c r="E111" s="522">
        <v>25</v>
      </c>
      <c r="F111" s="522"/>
      <c r="G111" s="333">
        <f t="shared" si="3"/>
        <v>967.42999999998904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335</v>
      </c>
      <c r="B112" s="330" t="s">
        <v>335</v>
      </c>
      <c r="C112" s="298">
        <v>46276</v>
      </c>
      <c r="D112" s="299" t="s">
        <v>336</v>
      </c>
      <c r="E112" s="522">
        <v>62.37</v>
      </c>
      <c r="F112" s="522"/>
      <c r="G112" s="333">
        <f t="shared" si="3"/>
        <v>992.42999999998904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294</v>
      </c>
      <c r="B113" s="330">
        <v>15</v>
      </c>
      <c r="C113" s="298">
        <v>46276</v>
      </c>
      <c r="D113" s="299" t="s">
        <v>185</v>
      </c>
      <c r="E113" s="522">
        <v>63.69</v>
      </c>
      <c r="F113" s="522"/>
      <c r="G113" s="333">
        <f t="shared" si="3"/>
        <v>1054.799999999989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2</v>
      </c>
      <c r="C114" s="298">
        <v>46275</v>
      </c>
      <c r="D114" s="299" t="s">
        <v>358</v>
      </c>
      <c r="E114" s="522">
        <v>6.28</v>
      </c>
      <c r="F114" s="522"/>
      <c r="G114" s="333">
        <f t="shared" si="3"/>
        <v>1118.4899999999891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2</v>
      </c>
      <c r="C115" s="298">
        <v>46275</v>
      </c>
      <c r="D115" s="299" t="s">
        <v>386</v>
      </c>
      <c r="E115" s="522">
        <v>15.75</v>
      </c>
      <c r="F115" s="522"/>
      <c r="G115" s="333">
        <f t="shared" si="3"/>
        <v>1124.7699999999891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2</v>
      </c>
      <c r="C116" s="298">
        <v>46275</v>
      </c>
      <c r="D116" s="299" t="s">
        <v>318</v>
      </c>
      <c r="E116" s="522">
        <v>20.440000000000001</v>
      </c>
      <c r="F116" s="522"/>
      <c r="G116" s="333">
        <f t="shared" si="3"/>
        <v>1140.5199999999891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4</v>
      </c>
      <c r="C117" s="298">
        <v>46275</v>
      </c>
      <c r="D117" s="299" t="s">
        <v>329</v>
      </c>
      <c r="E117" s="522">
        <v>28.67</v>
      </c>
      <c r="F117" s="522"/>
      <c r="G117" s="333">
        <f t="shared" si="3"/>
        <v>1160.9599999999891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5</v>
      </c>
      <c r="C118" s="298">
        <v>46275</v>
      </c>
      <c r="D118" s="299" t="s">
        <v>1048</v>
      </c>
      <c r="E118" s="522">
        <v>100</v>
      </c>
      <c r="F118" s="522"/>
      <c r="G118" s="333">
        <f t="shared" si="3"/>
        <v>1189.6299999999892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6</v>
      </c>
      <c r="C119" s="298">
        <v>46275</v>
      </c>
      <c r="D119" s="299" t="s">
        <v>1048</v>
      </c>
      <c r="E119" s="522">
        <v>100</v>
      </c>
      <c r="F119" s="522"/>
      <c r="G119" s="333">
        <f t="shared" si="3"/>
        <v>1289.6299999999892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6</v>
      </c>
      <c r="C120" s="298">
        <v>46275</v>
      </c>
      <c r="D120" s="299" t="s">
        <v>429</v>
      </c>
      <c r="E120" s="522">
        <v>103.4</v>
      </c>
      <c r="F120" s="522"/>
      <c r="G120" s="333">
        <f t="shared" si="3"/>
        <v>1389.6299999999892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6</v>
      </c>
      <c r="C121" s="298">
        <v>46274</v>
      </c>
      <c r="D121" s="299" t="s">
        <v>1049</v>
      </c>
      <c r="E121" s="522">
        <v>50</v>
      </c>
      <c r="F121" s="522"/>
      <c r="G121" s="333">
        <f t="shared" si="3"/>
        <v>1493.0299999999893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5</v>
      </c>
      <c r="C122" s="298">
        <v>46274</v>
      </c>
      <c r="D122" s="299" t="s">
        <v>854</v>
      </c>
      <c r="E122" s="522">
        <v>10.68</v>
      </c>
      <c r="F122" s="522"/>
      <c r="G122" s="333">
        <f t="shared" si="3"/>
        <v>1543.0299999999893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5</v>
      </c>
      <c r="C123" s="298">
        <v>46274</v>
      </c>
      <c r="D123" s="299" t="s">
        <v>1050</v>
      </c>
      <c r="E123" s="522">
        <v>31.5</v>
      </c>
      <c r="F123" s="522"/>
      <c r="G123" s="333">
        <f t="shared" ref="G123:G125" si="4">G124-E123+F123</f>
        <v>1553.7099999999893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294</v>
      </c>
      <c r="B124" s="330">
        <v>22</v>
      </c>
      <c r="C124" s="298">
        <v>46274</v>
      </c>
      <c r="D124" s="299" t="s">
        <v>979</v>
      </c>
      <c r="E124" s="522">
        <v>5.31</v>
      </c>
      <c r="F124" s="522"/>
      <c r="G124" s="333">
        <f t="shared" si="4"/>
        <v>1585.2099999999893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6</v>
      </c>
      <c r="C125" s="298">
        <v>46273</v>
      </c>
      <c r="D125" s="299" t="s">
        <v>1055</v>
      </c>
      <c r="E125" s="522">
        <v>10</v>
      </c>
      <c r="F125" s="522"/>
      <c r="G125" s="333">
        <f t="shared" si="4"/>
        <v>1590.5199999999893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335</v>
      </c>
      <c r="B126" s="330" t="s">
        <v>335</v>
      </c>
      <c r="C126" s="298">
        <v>46273</v>
      </c>
      <c r="D126" s="299" t="s">
        <v>182</v>
      </c>
      <c r="E126" s="522">
        <v>77.400000000000006</v>
      </c>
      <c r="F126" s="522"/>
      <c r="G126" s="333">
        <f t="shared" ref="G126:G147" si="5">G127-E126+F126</f>
        <v>1600.5199999999893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294</v>
      </c>
      <c r="B127" s="330">
        <v>9</v>
      </c>
      <c r="C127" s="298">
        <v>46273</v>
      </c>
      <c r="D127" s="299" t="s">
        <v>58</v>
      </c>
      <c r="E127" s="522">
        <v>1231.68</v>
      </c>
      <c r="F127" s="522"/>
      <c r="G127" s="333">
        <f t="shared" si="5"/>
        <v>1677.9199999999894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8</v>
      </c>
      <c r="C128" s="298">
        <v>46273</v>
      </c>
      <c r="D128" s="299" t="s">
        <v>319</v>
      </c>
      <c r="E128" s="522">
        <v>9.5</v>
      </c>
      <c r="F128" s="522"/>
      <c r="G128" s="333">
        <f t="shared" si="5"/>
        <v>2909.5999999999894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2</v>
      </c>
      <c r="C129" s="298">
        <v>46273</v>
      </c>
      <c r="D129" s="299" t="s">
        <v>1051</v>
      </c>
      <c r="E129" s="522">
        <v>19.16</v>
      </c>
      <c r="F129" s="522"/>
      <c r="G129" s="333">
        <f t="shared" si="5"/>
        <v>2919.0999999999894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8</v>
      </c>
      <c r="C130" s="298">
        <v>46273</v>
      </c>
      <c r="D130" s="299" t="s">
        <v>1051</v>
      </c>
      <c r="E130" s="522">
        <v>10</v>
      </c>
      <c r="F130" s="522"/>
      <c r="G130" s="333">
        <f t="shared" si="5"/>
        <v>2938.2599999999893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6</v>
      </c>
      <c r="C131" s="298">
        <v>46273</v>
      </c>
      <c r="D131" s="299" t="s">
        <v>300</v>
      </c>
      <c r="E131" s="522">
        <v>31.94</v>
      </c>
      <c r="F131" s="522"/>
      <c r="G131" s="333">
        <f t="shared" si="5"/>
        <v>2948.2599999999893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6</v>
      </c>
      <c r="C132" s="298">
        <v>46273</v>
      </c>
      <c r="D132" s="299" t="s">
        <v>1003</v>
      </c>
      <c r="E132" s="522">
        <v>50</v>
      </c>
      <c r="F132" s="522"/>
      <c r="G132" s="333">
        <f t="shared" si="5"/>
        <v>2980.1999999999894</v>
      </c>
      <c r="H132" s="334" t="s">
        <v>298</v>
      </c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5</v>
      </c>
      <c r="C133" s="298">
        <v>46273</v>
      </c>
      <c r="D133" s="299" t="s">
        <v>1039</v>
      </c>
      <c r="E133" s="522">
        <v>110</v>
      </c>
      <c r="F133" s="522"/>
      <c r="G133" s="333">
        <f t="shared" si="5"/>
        <v>3030.1999999999894</v>
      </c>
      <c r="H133" s="334" t="s">
        <v>298</v>
      </c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287</v>
      </c>
      <c r="B134" s="330" t="s">
        <v>287</v>
      </c>
      <c r="C134" s="298">
        <v>46272</v>
      </c>
      <c r="D134" s="299" t="s">
        <v>529</v>
      </c>
      <c r="E134" s="522"/>
      <c r="F134" s="522">
        <v>600</v>
      </c>
      <c r="G134" s="333">
        <f t="shared" si="5"/>
        <v>3140.1999999999894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287</v>
      </c>
      <c r="B135" s="330" t="s">
        <v>287</v>
      </c>
      <c r="C135" s="298">
        <v>46272</v>
      </c>
      <c r="D135" s="299" t="s">
        <v>529</v>
      </c>
      <c r="E135" s="522">
        <v>600</v>
      </c>
      <c r="F135" s="522"/>
      <c r="G135" s="333">
        <f t="shared" si="5"/>
        <v>2540.1999999999894</v>
      </c>
      <c r="H135" s="334" t="s">
        <v>298</v>
      </c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2</v>
      </c>
      <c r="C136" s="298">
        <v>46272</v>
      </c>
      <c r="D136" s="299" t="s">
        <v>1053</v>
      </c>
      <c r="E136" s="522">
        <v>109.55</v>
      </c>
      <c r="F136" s="522"/>
      <c r="G136" s="333">
        <f t="shared" si="5"/>
        <v>3140.1999999999894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5</v>
      </c>
      <c r="C137" s="298">
        <v>46272</v>
      </c>
      <c r="D137" s="299" t="s">
        <v>1054</v>
      </c>
      <c r="E137" s="522">
        <v>22.36</v>
      </c>
      <c r="F137" s="522"/>
      <c r="G137" s="333">
        <f t="shared" si="5"/>
        <v>3249.7499999999895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6</v>
      </c>
      <c r="C138" s="298">
        <v>46272</v>
      </c>
      <c r="D138" s="299" t="s">
        <v>1052</v>
      </c>
      <c r="E138" s="522">
        <v>143.72</v>
      </c>
      <c r="F138" s="522"/>
      <c r="G138" s="333">
        <f t="shared" si="5"/>
        <v>3272.1099999999897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4</v>
      </c>
      <c r="C139" s="298">
        <v>46272</v>
      </c>
      <c r="D139" s="299" t="s">
        <v>295</v>
      </c>
      <c r="E139" s="522">
        <v>291.70999999999998</v>
      </c>
      <c r="F139" s="522"/>
      <c r="G139" s="333">
        <f t="shared" si="5"/>
        <v>3415.8299999999895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8</v>
      </c>
      <c r="C140" s="298">
        <v>46272</v>
      </c>
      <c r="D140" s="299" t="s">
        <v>295</v>
      </c>
      <c r="E140" s="522">
        <v>6.36</v>
      </c>
      <c r="F140" s="522"/>
      <c r="G140" s="333">
        <f t="shared" si="5"/>
        <v>3707.5399999999895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1</v>
      </c>
      <c r="C141" s="298">
        <v>46272</v>
      </c>
      <c r="D141" s="299" t="s">
        <v>368</v>
      </c>
      <c r="E141" s="522">
        <v>25.54</v>
      </c>
      <c r="F141" s="522"/>
      <c r="G141" s="333">
        <f t="shared" si="5"/>
        <v>3713.8999999999896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294</v>
      </c>
      <c r="B142" s="330">
        <v>14</v>
      </c>
      <c r="C142" s="298">
        <v>46271</v>
      </c>
      <c r="D142" s="299" t="s">
        <v>958</v>
      </c>
      <c r="E142" s="522">
        <v>66.67</v>
      </c>
      <c r="F142" s="522"/>
      <c r="G142" s="333">
        <f t="shared" si="5"/>
        <v>3739.4399999999896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294</v>
      </c>
      <c r="B143" s="330">
        <v>22</v>
      </c>
      <c r="C143" s="298">
        <v>46271</v>
      </c>
      <c r="D143" s="299" t="s">
        <v>998</v>
      </c>
      <c r="E143" s="522">
        <v>10.64</v>
      </c>
      <c r="F143" s="522"/>
      <c r="G143" s="333">
        <f t="shared" si="5"/>
        <v>3806.1099999999897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7</v>
      </c>
      <c r="C144" s="298">
        <v>46271</v>
      </c>
      <c r="D144" s="299" t="s">
        <v>482</v>
      </c>
      <c r="E144" s="522">
        <v>160.91999999999999</v>
      </c>
      <c r="F144" s="522"/>
      <c r="G144" s="333">
        <f t="shared" si="5"/>
        <v>3816.7499999999895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5</v>
      </c>
      <c r="C145" s="298">
        <v>46270</v>
      </c>
      <c r="D145" s="299" t="s">
        <v>1043</v>
      </c>
      <c r="E145" s="522">
        <v>210.86</v>
      </c>
      <c r="F145" s="522"/>
      <c r="G145" s="333">
        <f t="shared" si="5"/>
        <v>3977.6699999999896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8</v>
      </c>
      <c r="C146" s="298">
        <v>46270</v>
      </c>
      <c r="D146" s="299" t="s">
        <v>319</v>
      </c>
      <c r="E146" s="522">
        <v>23.41</v>
      </c>
      <c r="F146" s="522"/>
      <c r="G146" s="333">
        <f t="shared" si="5"/>
        <v>4188.5299999999897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1</v>
      </c>
      <c r="C147" s="298">
        <v>46270</v>
      </c>
      <c r="D147" s="299" t="s">
        <v>880</v>
      </c>
      <c r="E147" s="522">
        <v>24.47</v>
      </c>
      <c r="F147" s="522"/>
      <c r="G147" s="333">
        <f t="shared" si="5"/>
        <v>4211.9399999999896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3</v>
      </c>
      <c r="C148" s="298">
        <v>46270</v>
      </c>
      <c r="D148" s="299" t="s">
        <v>983</v>
      </c>
      <c r="E148" s="522">
        <v>25</v>
      </c>
      <c r="F148" s="522"/>
      <c r="G148" s="333">
        <f t="shared" ref="G148:G171" si="6">G149-E148+F148</f>
        <v>4236.4099999999899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294</v>
      </c>
      <c r="B149" s="330">
        <v>17</v>
      </c>
      <c r="C149" s="298">
        <v>46269</v>
      </c>
      <c r="D149" s="299" t="s">
        <v>370</v>
      </c>
      <c r="E149" s="522">
        <v>99</v>
      </c>
      <c r="F149" s="522"/>
      <c r="G149" s="333">
        <f t="shared" si="6"/>
        <v>4261.4099999999899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2</v>
      </c>
      <c r="C150" s="298">
        <v>46269</v>
      </c>
      <c r="D150" s="299" t="s">
        <v>1044</v>
      </c>
      <c r="E150" s="522">
        <v>28.18</v>
      </c>
      <c r="F150" s="522"/>
      <c r="G150" s="333">
        <f t="shared" si="6"/>
        <v>4360.4099999999899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2</v>
      </c>
      <c r="C151" s="298">
        <v>46269</v>
      </c>
      <c r="D151" s="299" t="s">
        <v>358</v>
      </c>
      <c r="E151" s="522">
        <v>10.95</v>
      </c>
      <c r="F151" s="522"/>
      <c r="G151" s="333">
        <f t="shared" si="6"/>
        <v>4388.5899999999901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294</v>
      </c>
      <c r="B152" s="330">
        <v>14</v>
      </c>
      <c r="C152" s="298">
        <v>46269</v>
      </c>
      <c r="D152" s="299" t="s">
        <v>367</v>
      </c>
      <c r="E152" s="522">
        <v>70.25</v>
      </c>
      <c r="F152" s="522"/>
      <c r="G152" s="333">
        <f t="shared" si="6"/>
        <v>4399.53999999999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5</v>
      </c>
      <c r="C153" s="298">
        <v>46269</v>
      </c>
      <c r="D153" s="299" t="s">
        <v>1056</v>
      </c>
      <c r="E153" s="522">
        <v>150</v>
      </c>
      <c r="F153" s="522"/>
      <c r="G153" s="333">
        <f t="shared" si="6"/>
        <v>4469.78999999999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294</v>
      </c>
      <c r="B154" s="330">
        <v>13</v>
      </c>
      <c r="C154" s="298">
        <v>46269</v>
      </c>
      <c r="D154" s="299" t="s">
        <v>182</v>
      </c>
      <c r="E154" s="522">
        <v>344.23</v>
      </c>
      <c r="F154" s="522"/>
      <c r="G154" s="333">
        <f t="shared" si="6"/>
        <v>4619.78999999999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2</v>
      </c>
      <c r="C155" s="298">
        <v>46268</v>
      </c>
      <c r="D155" s="299" t="s">
        <v>1045</v>
      </c>
      <c r="E155" s="522">
        <v>52.63</v>
      </c>
      <c r="F155" s="522"/>
      <c r="G155" s="333">
        <f t="shared" si="6"/>
        <v>4964.0199999999895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8</v>
      </c>
      <c r="C156" s="298">
        <v>46268</v>
      </c>
      <c r="D156" s="299" t="s">
        <v>1045</v>
      </c>
      <c r="E156" s="522">
        <v>16.88</v>
      </c>
      <c r="F156" s="522"/>
      <c r="G156" s="333">
        <f t="shared" si="6"/>
        <v>5016.6499999999896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7</v>
      </c>
      <c r="C157" s="298">
        <v>46268</v>
      </c>
      <c r="D157" s="299" t="s">
        <v>1046</v>
      </c>
      <c r="E157" s="522">
        <v>70.41</v>
      </c>
      <c r="F157" s="522"/>
      <c r="G157" s="333">
        <f t="shared" si="6"/>
        <v>5033.5299999999897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2</v>
      </c>
      <c r="C158" s="298">
        <v>46268</v>
      </c>
      <c r="D158" s="299" t="s">
        <v>1047</v>
      </c>
      <c r="E158" s="522">
        <v>5</v>
      </c>
      <c r="F158" s="522"/>
      <c r="G158" s="333">
        <f t="shared" si="6"/>
        <v>5103.9399999999896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4</v>
      </c>
      <c r="C159" s="298">
        <v>46268</v>
      </c>
      <c r="D159" s="299" t="s">
        <v>310</v>
      </c>
      <c r="E159" s="522">
        <v>37.92</v>
      </c>
      <c r="F159" s="522"/>
      <c r="G159" s="333">
        <f t="shared" si="6"/>
        <v>5108.9399999999896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3</v>
      </c>
      <c r="C160" s="298">
        <v>46268</v>
      </c>
      <c r="D160" s="299" t="s">
        <v>310</v>
      </c>
      <c r="E160" s="522">
        <v>7.57</v>
      </c>
      <c r="F160" s="522"/>
      <c r="G160" s="333">
        <f t="shared" si="6"/>
        <v>5146.8599999999897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2</v>
      </c>
      <c r="C161" s="298">
        <v>46268</v>
      </c>
      <c r="D161" s="299" t="s">
        <v>404</v>
      </c>
      <c r="E161" s="522">
        <v>24.85</v>
      </c>
      <c r="F161" s="522"/>
      <c r="G161" s="333">
        <f t="shared" si="6"/>
        <v>5154.4299999999894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5</v>
      </c>
      <c r="C162" s="298">
        <v>46268</v>
      </c>
      <c r="D162" s="299" t="s">
        <v>340</v>
      </c>
      <c r="E162" s="522">
        <v>97.55</v>
      </c>
      <c r="F162" s="522"/>
      <c r="G162" s="333">
        <f t="shared" si="6"/>
        <v>5179.2799999999897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294</v>
      </c>
      <c r="B163" s="330">
        <v>22</v>
      </c>
      <c r="C163" s="298">
        <v>46268</v>
      </c>
      <c r="D163" s="299" t="s">
        <v>953</v>
      </c>
      <c r="E163" s="522">
        <v>12.77</v>
      </c>
      <c r="F163" s="522"/>
      <c r="G163" s="333">
        <f t="shared" si="6"/>
        <v>5276.8299999999899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8</v>
      </c>
      <c r="C164" s="298">
        <v>46267</v>
      </c>
      <c r="D164" s="299" t="s">
        <v>319</v>
      </c>
      <c r="E164" s="522">
        <v>8.86</v>
      </c>
      <c r="F164" s="522"/>
      <c r="G164" s="333">
        <f t="shared" si="6"/>
        <v>5289.5999999999904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2</v>
      </c>
      <c r="C165" s="298">
        <v>46267</v>
      </c>
      <c r="D165" s="299" t="s">
        <v>332</v>
      </c>
      <c r="E165" s="522">
        <v>20.98</v>
      </c>
      <c r="F165" s="522"/>
      <c r="G165" s="333">
        <f t="shared" si="6"/>
        <v>5298.45999999999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5</v>
      </c>
      <c r="C166" s="298">
        <v>46267</v>
      </c>
      <c r="D166" s="299" t="s">
        <v>1042</v>
      </c>
      <c r="E166" s="522">
        <v>-300</v>
      </c>
      <c r="F166" s="522"/>
      <c r="G166" s="333">
        <f t="shared" si="6"/>
        <v>5319.4399999999896</v>
      </c>
      <c r="H166" s="334" t="s">
        <v>298</v>
      </c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5</v>
      </c>
      <c r="C167" s="298">
        <v>46267</v>
      </c>
      <c r="D167" s="299" t="s">
        <v>1038</v>
      </c>
      <c r="E167" s="522">
        <v>50</v>
      </c>
      <c r="F167" s="522"/>
      <c r="G167" s="333">
        <f t="shared" si="6"/>
        <v>5019.4399999999896</v>
      </c>
      <c r="H167" s="334" t="s">
        <v>298</v>
      </c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8</v>
      </c>
      <c r="C168" s="298">
        <v>46267</v>
      </c>
      <c r="D168" s="299" t="s">
        <v>1041</v>
      </c>
      <c r="E168" s="522">
        <v>25</v>
      </c>
      <c r="F168" s="522"/>
      <c r="G168" s="333">
        <f t="shared" si="6"/>
        <v>5069.4399999999896</v>
      </c>
      <c r="H168" s="334" t="s">
        <v>298</v>
      </c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5</v>
      </c>
      <c r="C169" s="298">
        <v>46267</v>
      </c>
      <c r="D169" s="299" t="s">
        <v>1039</v>
      </c>
      <c r="E169" s="522">
        <v>30</v>
      </c>
      <c r="F169" s="522"/>
      <c r="G169" s="333">
        <f t="shared" si="6"/>
        <v>5094.4399999999896</v>
      </c>
      <c r="H169" s="334" t="s">
        <v>298</v>
      </c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2</v>
      </c>
      <c r="C170" s="298">
        <v>46267</v>
      </c>
      <c r="D170" s="299" t="s">
        <v>386</v>
      </c>
      <c r="E170" s="522">
        <v>15</v>
      </c>
      <c r="F170" s="522"/>
      <c r="G170" s="333">
        <f t="shared" si="6"/>
        <v>5124.4399999999896</v>
      </c>
      <c r="H170" s="334" t="s">
        <v>298</v>
      </c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6</v>
      </c>
      <c r="C171" s="298">
        <v>46267</v>
      </c>
      <c r="D171" s="299" t="s">
        <v>1040</v>
      </c>
      <c r="E171" s="522">
        <v>15</v>
      </c>
      <c r="F171" s="522"/>
      <c r="G171" s="333">
        <f t="shared" si="6"/>
        <v>5139.4399999999896</v>
      </c>
      <c r="H171" s="334" t="s">
        <v>298</v>
      </c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291</v>
      </c>
      <c r="B172" s="330">
        <v>39</v>
      </c>
      <c r="C172" s="298">
        <v>46267</v>
      </c>
      <c r="D172" s="299" t="s">
        <v>292</v>
      </c>
      <c r="E172" s="522"/>
      <c r="F172" s="522">
        <v>2763.79</v>
      </c>
      <c r="G172" s="333">
        <f t="shared" ref="G172:G213" si="7">G173-E172+F172</f>
        <v>5154.4399999999896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284</v>
      </c>
      <c r="B173" s="330">
        <v>36</v>
      </c>
      <c r="C173" s="298">
        <v>46267</v>
      </c>
      <c r="D173" s="299" t="s">
        <v>374</v>
      </c>
      <c r="E173" s="522">
        <v>50</v>
      </c>
      <c r="F173" s="522"/>
      <c r="G173" s="333">
        <f t="shared" si="7"/>
        <v>2390.6499999999901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294</v>
      </c>
      <c r="B174" s="330">
        <v>22</v>
      </c>
      <c r="C174" s="298">
        <v>46267</v>
      </c>
      <c r="D174" s="299" t="s">
        <v>375</v>
      </c>
      <c r="E174" s="522">
        <v>6.37</v>
      </c>
      <c r="F174" s="522"/>
      <c r="G174" s="333">
        <f t="shared" si="7"/>
        <v>2440.6499999999901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8</v>
      </c>
      <c r="C175" s="298">
        <v>46266</v>
      </c>
      <c r="D175" s="299" t="s">
        <v>304</v>
      </c>
      <c r="E175" s="522">
        <v>56.8</v>
      </c>
      <c r="F175" s="522"/>
      <c r="G175" s="333">
        <f t="shared" si="7"/>
        <v>2447.01999999999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5</v>
      </c>
      <c r="C176" s="298">
        <v>46266</v>
      </c>
      <c r="D176" s="299" t="s">
        <v>1035</v>
      </c>
      <c r="E176" s="522">
        <v>236.28</v>
      </c>
      <c r="F176" s="522"/>
      <c r="G176" s="333">
        <f t="shared" si="7"/>
        <v>2503.8199999999902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284</v>
      </c>
      <c r="B177" s="330">
        <v>37</v>
      </c>
      <c r="C177" s="298">
        <v>46265</v>
      </c>
      <c r="D177" s="299" t="s">
        <v>1037</v>
      </c>
      <c r="E177" s="522">
        <v>6794.38</v>
      </c>
      <c r="F177" s="522"/>
      <c r="G177" s="333">
        <f t="shared" si="7"/>
        <v>2740.0999999999904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286</v>
      </c>
      <c r="B178" s="330">
        <v>25</v>
      </c>
      <c r="C178" s="298">
        <v>46265</v>
      </c>
      <c r="D178" s="298" t="s">
        <v>204</v>
      </c>
      <c r="E178" s="331">
        <v>350</v>
      </c>
      <c r="F178" s="522"/>
      <c r="G178" s="333">
        <f t="shared" si="7"/>
        <v>9534.4799999999905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286</v>
      </c>
      <c r="B179" s="330">
        <v>26</v>
      </c>
      <c r="C179" s="298">
        <v>46265</v>
      </c>
      <c r="D179" s="298" t="s">
        <v>205</v>
      </c>
      <c r="E179" s="331">
        <v>320</v>
      </c>
      <c r="F179" s="522"/>
      <c r="G179" s="333">
        <f t="shared" si="7"/>
        <v>9884.4799999999905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286</v>
      </c>
      <c r="B180" s="330">
        <v>27</v>
      </c>
      <c r="C180" s="298">
        <v>46265</v>
      </c>
      <c r="D180" s="298" t="s">
        <v>206</v>
      </c>
      <c r="E180" s="331">
        <v>25</v>
      </c>
      <c r="F180" s="522"/>
      <c r="G180" s="333">
        <f t="shared" si="7"/>
        <v>10204.47999999999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286</v>
      </c>
      <c r="B181" s="330">
        <v>28</v>
      </c>
      <c r="C181" s="298">
        <v>46265</v>
      </c>
      <c r="D181" s="298" t="s">
        <v>207</v>
      </c>
      <c r="E181" s="331">
        <v>25</v>
      </c>
      <c r="F181" s="522"/>
      <c r="G181" s="333">
        <f t="shared" si="7"/>
        <v>10229.47999999999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286</v>
      </c>
      <c r="B182" s="330">
        <v>29</v>
      </c>
      <c r="C182" s="298">
        <v>46265</v>
      </c>
      <c r="D182" s="298" t="s">
        <v>208</v>
      </c>
      <c r="E182" s="331">
        <v>45</v>
      </c>
      <c r="F182" s="522"/>
      <c r="G182" s="333">
        <f t="shared" si="7"/>
        <v>10254.47999999999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286</v>
      </c>
      <c r="B183" s="330">
        <v>30</v>
      </c>
      <c r="C183" s="298">
        <v>46265</v>
      </c>
      <c r="D183" s="298" t="s">
        <v>209</v>
      </c>
      <c r="E183" s="331">
        <v>400</v>
      </c>
      <c r="F183" s="522"/>
      <c r="G183" s="333">
        <f t="shared" si="7"/>
        <v>10299.47999999999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286</v>
      </c>
      <c r="B184" s="330">
        <v>31</v>
      </c>
      <c r="C184" s="298">
        <v>46265</v>
      </c>
      <c r="D184" s="298" t="s">
        <v>210</v>
      </c>
      <c r="E184" s="331">
        <v>375</v>
      </c>
      <c r="F184" s="522"/>
      <c r="G184" s="333">
        <f t="shared" si="7"/>
        <v>10699.47999999999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286</v>
      </c>
      <c r="B185" s="330">
        <v>32</v>
      </c>
      <c r="C185" s="298">
        <v>46265</v>
      </c>
      <c r="D185" s="298" t="s">
        <v>211</v>
      </c>
      <c r="E185" s="331">
        <v>100</v>
      </c>
      <c r="F185" s="522"/>
      <c r="G185" s="333">
        <f t="shared" si="7"/>
        <v>11074.47999999999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286</v>
      </c>
      <c r="B186" s="330">
        <v>33</v>
      </c>
      <c r="C186" s="298">
        <v>46265</v>
      </c>
      <c r="D186" s="298" t="s">
        <v>212</v>
      </c>
      <c r="E186" s="331">
        <v>85</v>
      </c>
      <c r="F186" s="522"/>
      <c r="G186" s="333">
        <f t="shared" si="7"/>
        <v>11174.47999999999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286</v>
      </c>
      <c r="B187" s="330">
        <v>34</v>
      </c>
      <c r="C187" s="298">
        <v>46265</v>
      </c>
      <c r="D187" s="298" t="s">
        <v>213</v>
      </c>
      <c r="E187" s="331">
        <v>230</v>
      </c>
      <c r="F187" s="522"/>
      <c r="G187" s="333">
        <f t="shared" si="7"/>
        <v>11259.47999999999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286</v>
      </c>
      <c r="B188" s="330">
        <v>35</v>
      </c>
      <c r="C188" s="298">
        <v>46265</v>
      </c>
      <c r="D188" s="298" t="s">
        <v>214</v>
      </c>
      <c r="E188" s="331">
        <v>45</v>
      </c>
      <c r="F188" s="522"/>
      <c r="G188" s="333">
        <f t="shared" si="7"/>
        <v>11489.47999999999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294</v>
      </c>
      <c r="B189" s="330">
        <v>20</v>
      </c>
      <c r="C189" s="298">
        <v>46265</v>
      </c>
      <c r="D189" s="299" t="s">
        <v>193</v>
      </c>
      <c r="E189" s="522">
        <v>600</v>
      </c>
      <c r="F189" s="522"/>
      <c r="G189" s="333">
        <f t="shared" si="7"/>
        <v>11534.47999999999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6</v>
      </c>
      <c r="C190" s="298">
        <v>46265</v>
      </c>
      <c r="D190" s="299" t="s">
        <v>1036</v>
      </c>
      <c r="E190" s="522">
        <v>-133.51</v>
      </c>
      <c r="F190" s="522"/>
      <c r="G190" s="333">
        <f t="shared" si="7"/>
        <v>12134.47999999999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294</v>
      </c>
      <c r="B191" s="330">
        <v>10</v>
      </c>
      <c r="C191" s="298">
        <v>46265</v>
      </c>
      <c r="D191" s="299" t="s">
        <v>176</v>
      </c>
      <c r="E191" s="522">
        <v>17.899999999999999</v>
      </c>
      <c r="F191" s="522"/>
      <c r="G191" s="333">
        <f t="shared" si="7"/>
        <v>12000.96999999999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2</v>
      </c>
      <c r="C192" s="298">
        <v>46265</v>
      </c>
      <c r="D192" s="299" t="s">
        <v>356</v>
      </c>
      <c r="E192" s="522">
        <v>46.56</v>
      </c>
      <c r="F192" s="522"/>
      <c r="G192" s="333">
        <f t="shared" si="7"/>
        <v>12018.86999999999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294</v>
      </c>
      <c r="B193" s="330">
        <v>24</v>
      </c>
      <c r="C193" s="298">
        <v>46265</v>
      </c>
      <c r="D193" s="299" t="s">
        <v>860</v>
      </c>
      <c r="E193" s="522">
        <v>83.5</v>
      </c>
      <c r="F193" s="522"/>
      <c r="G193" s="333">
        <f t="shared" si="7"/>
        <v>12065.429999999989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287</v>
      </c>
      <c r="B194" s="330" t="s">
        <v>287</v>
      </c>
      <c r="C194" s="298">
        <v>46265</v>
      </c>
      <c r="D194" s="299" t="s">
        <v>423</v>
      </c>
      <c r="E194" s="522">
        <v>191.64</v>
      </c>
      <c r="F194" s="522">
        <v>191.64</v>
      </c>
      <c r="G194" s="333">
        <f t="shared" si="7"/>
        <v>12148.929999999989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6</v>
      </c>
      <c r="C195" s="298">
        <v>46264</v>
      </c>
      <c r="D195" s="299" t="s">
        <v>1021</v>
      </c>
      <c r="E195" s="522">
        <v>58.54</v>
      </c>
      <c r="F195" s="522"/>
      <c r="G195" s="333">
        <f t="shared" si="7"/>
        <v>12148.929999999989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6</v>
      </c>
      <c r="C196" s="298">
        <v>46264</v>
      </c>
      <c r="D196" s="299" t="s">
        <v>1021</v>
      </c>
      <c r="E196" s="522">
        <v>51.97</v>
      </c>
      <c r="F196" s="522"/>
      <c r="G196" s="333">
        <f t="shared" si="7"/>
        <v>12207.46999999999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4</v>
      </c>
      <c r="C197" s="298">
        <v>46264</v>
      </c>
      <c r="D197" s="299" t="s">
        <v>431</v>
      </c>
      <c r="E197" s="522">
        <v>39.86</v>
      </c>
      <c r="F197" s="522"/>
      <c r="G197" s="333">
        <f t="shared" si="7"/>
        <v>12259.43999999999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8</v>
      </c>
      <c r="C198" s="298">
        <v>46264</v>
      </c>
      <c r="D198" s="299" t="s">
        <v>831</v>
      </c>
      <c r="E198" s="522">
        <v>11.7</v>
      </c>
      <c r="F198" s="522"/>
      <c r="G198" s="333">
        <f t="shared" si="7"/>
        <v>12299.29999999999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2</v>
      </c>
      <c r="C199" s="298">
        <v>46264</v>
      </c>
      <c r="D199" s="299" t="s">
        <v>478</v>
      </c>
      <c r="E199" s="522">
        <v>48.97</v>
      </c>
      <c r="F199" s="522"/>
      <c r="G199" s="333">
        <f t="shared" si="7"/>
        <v>12310.999999999991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2</v>
      </c>
      <c r="C200" s="298">
        <v>46263</v>
      </c>
      <c r="D200" s="299" t="s">
        <v>353</v>
      </c>
      <c r="E200" s="522">
        <v>19.98</v>
      </c>
      <c r="F200" s="522"/>
      <c r="G200" s="333">
        <f t="shared" si="7"/>
        <v>12359.96999999999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6</v>
      </c>
      <c r="C201" s="298">
        <v>46263</v>
      </c>
      <c r="D201" s="299" t="s">
        <v>312</v>
      </c>
      <c r="E201" s="522">
        <v>66.95</v>
      </c>
      <c r="F201" s="522"/>
      <c r="G201" s="333">
        <f t="shared" si="7"/>
        <v>12379.94999999999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8</v>
      </c>
      <c r="C202" s="298">
        <v>46263</v>
      </c>
      <c r="D202" s="299" t="s">
        <v>295</v>
      </c>
      <c r="E202" s="522">
        <v>9.15</v>
      </c>
      <c r="F202" s="522"/>
      <c r="G202" s="333">
        <f t="shared" si="7"/>
        <v>12446.899999999991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2</v>
      </c>
      <c r="C203" s="298">
        <v>46263</v>
      </c>
      <c r="D203" s="299" t="s">
        <v>358</v>
      </c>
      <c r="E203" s="522">
        <v>10.85</v>
      </c>
      <c r="F203" s="522"/>
      <c r="G203" s="333">
        <f t="shared" si="7"/>
        <v>12456.04999999999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291</v>
      </c>
      <c r="B204" s="330">
        <v>38</v>
      </c>
      <c r="C204" s="298">
        <v>46263</v>
      </c>
      <c r="D204" s="299" t="s">
        <v>293</v>
      </c>
      <c r="E204" s="522"/>
      <c r="F204" s="522">
        <v>4729.34</v>
      </c>
      <c r="G204" s="333">
        <f t="shared" si="7"/>
        <v>12466.899999999991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2</v>
      </c>
      <c r="C205" s="298">
        <v>46262</v>
      </c>
      <c r="D205" s="299" t="s">
        <v>334</v>
      </c>
      <c r="E205" s="522">
        <v>26.1</v>
      </c>
      <c r="F205" s="522"/>
      <c r="G205" s="333">
        <f t="shared" si="7"/>
        <v>7737.5599999999913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2</v>
      </c>
      <c r="C206" s="298">
        <v>46262</v>
      </c>
      <c r="D206" s="299" t="s">
        <v>473</v>
      </c>
      <c r="E206" s="522">
        <v>109.42</v>
      </c>
      <c r="F206" s="522"/>
      <c r="G206" s="333">
        <f t="shared" si="7"/>
        <v>7763.6599999999917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1</v>
      </c>
      <c r="C207" s="298">
        <v>46261</v>
      </c>
      <c r="D207" s="299" t="s">
        <v>311</v>
      </c>
      <c r="E207" s="522">
        <v>150.69999999999999</v>
      </c>
      <c r="F207" s="522"/>
      <c r="G207" s="333">
        <f t="shared" si="7"/>
        <v>7873.0799999999917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1</v>
      </c>
      <c r="C208" s="298">
        <v>46261</v>
      </c>
      <c r="D208" s="299" t="s">
        <v>428</v>
      </c>
      <c r="E208" s="522">
        <v>36.18</v>
      </c>
      <c r="F208" s="522"/>
      <c r="G208" s="333">
        <f t="shared" si="7"/>
        <v>8023.7799999999916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3</v>
      </c>
      <c r="C209" s="298">
        <v>46261</v>
      </c>
      <c r="D209" s="299" t="s">
        <v>983</v>
      </c>
      <c r="E209" s="522">
        <v>9.23</v>
      </c>
      <c r="F209" s="522"/>
      <c r="G209" s="333">
        <f t="shared" si="7"/>
        <v>8059.9599999999919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4</v>
      </c>
      <c r="C210" s="298">
        <v>46261</v>
      </c>
      <c r="D210" s="299" t="s">
        <v>310</v>
      </c>
      <c r="E210" s="522">
        <v>47.99</v>
      </c>
      <c r="F210" s="522"/>
      <c r="G210" s="333">
        <f t="shared" si="7"/>
        <v>8069.1899999999914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6</v>
      </c>
      <c r="C211" s="298">
        <v>46261</v>
      </c>
      <c r="D211" s="299" t="s">
        <v>300</v>
      </c>
      <c r="E211" s="522">
        <v>53.12</v>
      </c>
      <c r="F211" s="522"/>
      <c r="G211" s="333">
        <f t="shared" si="7"/>
        <v>8117.1799999999912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2</v>
      </c>
      <c r="C212" s="298">
        <v>46261</v>
      </c>
      <c r="D212" s="299" t="s">
        <v>1030</v>
      </c>
      <c r="E212" s="522">
        <v>20</v>
      </c>
      <c r="F212" s="522"/>
      <c r="G212" s="333">
        <f t="shared" si="7"/>
        <v>8170.2999999999911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2</v>
      </c>
      <c r="C213" s="298">
        <v>46260</v>
      </c>
      <c r="D213" s="299" t="s">
        <v>1031</v>
      </c>
      <c r="E213" s="522">
        <v>11.38</v>
      </c>
      <c r="F213" s="522"/>
      <c r="G213" s="333">
        <f t="shared" si="7"/>
        <v>8190.2999999999911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2</v>
      </c>
      <c r="C214" s="298">
        <v>46260</v>
      </c>
      <c r="D214" s="299" t="s">
        <v>1032</v>
      </c>
      <c r="E214" s="522">
        <v>74.91</v>
      </c>
      <c r="F214" s="522"/>
      <c r="G214" s="333">
        <f t="shared" ref="G214:G231" si="8">G215-E214+F214</f>
        <v>8201.6799999999912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294</v>
      </c>
      <c r="B215" s="330">
        <v>42</v>
      </c>
      <c r="C215" s="298">
        <v>46260</v>
      </c>
      <c r="D215" s="299" t="s">
        <v>200</v>
      </c>
      <c r="E215" s="522">
        <v>59</v>
      </c>
      <c r="F215" s="522"/>
      <c r="G215" s="333">
        <f t="shared" si="8"/>
        <v>8276.5899999999911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294</v>
      </c>
      <c r="B216" s="330">
        <v>43</v>
      </c>
      <c r="C216" s="298">
        <v>46260</v>
      </c>
      <c r="D216" s="299" t="s">
        <v>201</v>
      </c>
      <c r="E216" s="522">
        <v>42.84</v>
      </c>
      <c r="F216" s="522"/>
      <c r="G216" s="333">
        <f t="shared" si="8"/>
        <v>8335.5899999999911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291</v>
      </c>
      <c r="B217" s="330">
        <v>40</v>
      </c>
      <c r="C217" s="298">
        <v>46260</v>
      </c>
      <c r="D217" s="299" t="s">
        <v>316</v>
      </c>
      <c r="E217" s="522"/>
      <c r="F217" s="522">
        <v>59.74</v>
      </c>
      <c r="G217" s="333">
        <f t="shared" si="8"/>
        <v>8378.4299999999912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4</v>
      </c>
      <c r="C218" s="298">
        <v>46260</v>
      </c>
      <c r="D218" s="299" t="s">
        <v>296</v>
      </c>
      <c r="E218" s="522">
        <v>78.510000000000005</v>
      </c>
      <c r="F218" s="522"/>
      <c r="G218" s="333">
        <f t="shared" si="8"/>
        <v>8318.6899999999914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6</v>
      </c>
      <c r="C219" s="298">
        <v>46259</v>
      </c>
      <c r="D219" s="299" t="s">
        <v>312</v>
      </c>
      <c r="E219" s="522">
        <v>54.95</v>
      </c>
      <c r="F219" s="522"/>
      <c r="G219" s="333">
        <f t="shared" si="8"/>
        <v>8397.1999999999916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2</v>
      </c>
      <c r="C220" s="298">
        <v>46259</v>
      </c>
      <c r="D220" s="299" t="s">
        <v>358</v>
      </c>
      <c r="E220" s="522">
        <v>5.28</v>
      </c>
      <c r="F220" s="522"/>
      <c r="G220" s="333">
        <f t="shared" si="8"/>
        <v>8452.1499999999924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8</v>
      </c>
      <c r="C221" s="298">
        <v>46259</v>
      </c>
      <c r="D221" s="299" t="s">
        <v>308</v>
      </c>
      <c r="E221" s="522">
        <v>71.75</v>
      </c>
      <c r="F221" s="522"/>
      <c r="G221" s="333">
        <f t="shared" si="8"/>
        <v>8457.429999999993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5</v>
      </c>
      <c r="C222" s="298">
        <v>46259</v>
      </c>
      <c r="D222" s="299" t="s">
        <v>1029</v>
      </c>
      <c r="E222" s="522">
        <v>30</v>
      </c>
      <c r="F222" s="522"/>
      <c r="G222" s="333">
        <f t="shared" si="8"/>
        <v>8529.179999999993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2</v>
      </c>
      <c r="C223" s="298">
        <v>46259</v>
      </c>
      <c r="D223" s="299" t="s">
        <v>334</v>
      </c>
      <c r="E223" s="522">
        <v>18.18</v>
      </c>
      <c r="F223" s="522"/>
      <c r="G223" s="333">
        <f t="shared" si="8"/>
        <v>8559.179999999993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294</v>
      </c>
      <c r="B224" s="330">
        <v>12</v>
      </c>
      <c r="C224" s="298">
        <v>46259</v>
      </c>
      <c r="D224" s="299" t="s">
        <v>314</v>
      </c>
      <c r="E224" s="522">
        <v>225</v>
      </c>
      <c r="F224" s="522"/>
      <c r="G224" s="333">
        <f t="shared" si="8"/>
        <v>8577.3599999999933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5</v>
      </c>
      <c r="C225" s="298">
        <v>46259</v>
      </c>
      <c r="D225" s="299" t="s">
        <v>1027</v>
      </c>
      <c r="E225" s="522">
        <v>-125</v>
      </c>
      <c r="F225" s="522"/>
      <c r="G225" s="333">
        <f t="shared" si="8"/>
        <v>8802.3599999999933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5</v>
      </c>
      <c r="C226" s="298">
        <v>46259</v>
      </c>
      <c r="D226" s="299" t="s">
        <v>1026</v>
      </c>
      <c r="E226" s="522">
        <v>-125</v>
      </c>
      <c r="F226" s="522"/>
      <c r="G226" s="333">
        <f t="shared" si="8"/>
        <v>8677.3599999999933</v>
      </c>
      <c r="H226" s="334" t="s">
        <v>298</v>
      </c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287</v>
      </c>
      <c r="B227" s="330" t="s">
        <v>287</v>
      </c>
      <c r="C227" s="298">
        <v>46259</v>
      </c>
      <c r="D227" s="299" t="s">
        <v>1028</v>
      </c>
      <c r="E227" s="522"/>
      <c r="F227" s="522">
        <v>430</v>
      </c>
      <c r="G227" s="333">
        <f t="shared" si="8"/>
        <v>8552.3599999999933</v>
      </c>
      <c r="H227" s="334" t="s">
        <v>298</v>
      </c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287</v>
      </c>
      <c r="B228" s="330" t="s">
        <v>287</v>
      </c>
      <c r="C228" s="298">
        <v>46259</v>
      </c>
      <c r="D228" s="299" t="s">
        <v>1028</v>
      </c>
      <c r="E228" s="522">
        <v>430</v>
      </c>
      <c r="F228" s="522"/>
      <c r="G228" s="333">
        <f t="shared" si="8"/>
        <v>8122.3599999999933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2</v>
      </c>
      <c r="C229" s="298">
        <v>46259</v>
      </c>
      <c r="D229" s="299" t="s">
        <v>358</v>
      </c>
      <c r="E229" s="522">
        <v>37.71</v>
      </c>
      <c r="F229" s="522"/>
      <c r="G229" s="333">
        <f t="shared" si="8"/>
        <v>8552.3599999999933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291</v>
      </c>
      <c r="B230" s="330">
        <v>41</v>
      </c>
      <c r="C230" s="298">
        <v>46258</v>
      </c>
      <c r="D230" s="299" t="s">
        <v>1023</v>
      </c>
      <c r="E230" s="522"/>
      <c r="F230" s="522">
        <v>800</v>
      </c>
      <c r="G230" s="333">
        <f t="shared" si="8"/>
        <v>8590.0699999999924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6</v>
      </c>
      <c r="C231" s="298">
        <v>46258</v>
      </c>
      <c r="D231" s="299" t="s">
        <v>300</v>
      </c>
      <c r="E231" s="522">
        <v>63.98</v>
      </c>
      <c r="F231" s="522"/>
      <c r="G231" s="333">
        <f t="shared" si="8"/>
        <v>7790.0699999999924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8</v>
      </c>
      <c r="C232" s="298">
        <v>46258</v>
      </c>
      <c r="D232" s="299" t="s">
        <v>296</v>
      </c>
      <c r="E232" s="522">
        <v>15.3</v>
      </c>
      <c r="F232" s="522"/>
      <c r="G232" s="333">
        <f t="shared" ref="G232:G245" si="9">G233-E232+F232</f>
        <v>7854.049999999992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4</v>
      </c>
      <c r="C233" s="298">
        <v>46258</v>
      </c>
      <c r="D233" s="299" t="s">
        <v>296</v>
      </c>
      <c r="E233" s="522">
        <v>41.09</v>
      </c>
      <c r="F233" s="522"/>
      <c r="G233" s="333">
        <f t="shared" si="9"/>
        <v>7869.3499999999922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6</v>
      </c>
      <c r="C234" s="298">
        <v>46258</v>
      </c>
      <c r="D234" s="299" t="s">
        <v>300</v>
      </c>
      <c r="E234" s="522">
        <v>51.08</v>
      </c>
      <c r="F234" s="522"/>
      <c r="G234" s="333">
        <f t="shared" si="9"/>
        <v>7910.4399999999923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6</v>
      </c>
      <c r="C235" s="298">
        <v>46258</v>
      </c>
      <c r="D235" s="299" t="s">
        <v>300</v>
      </c>
      <c r="E235" s="522">
        <v>66.010000000000005</v>
      </c>
      <c r="F235" s="522"/>
      <c r="G235" s="333">
        <f t="shared" si="9"/>
        <v>7961.5199999999923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5</v>
      </c>
      <c r="C236" s="298">
        <v>46256</v>
      </c>
      <c r="D236" s="299" t="s">
        <v>1024</v>
      </c>
      <c r="E236" s="522">
        <v>134.19</v>
      </c>
      <c r="F236" s="522"/>
      <c r="G236" s="333">
        <f t="shared" si="9"/>
        <v>8027.5299999999925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5</v>
      </c>
      <c r="C237" s="298">
        <v>46256</v>
      </c>
      <c r="D237" s="299" t="s">
        <v>1019</v>
      </c>
      <c r="E237" s="522">
        <v>50</v>
      </c>
      <c r="F237" s="522"/>
      <c r="G237" s="333">
        <f t="shared" si="9"/>
        <v>8161.7199999999921</v>
      </c>
      <c r="H237" s="334" t="s">
        <v>298</v>
      </c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8</v>
      </c>
      <c r="C238" s="298">
        <v>46255</v>
      </c>
      <c r="D238" s="299" t="s">
        <v>319</v>
      </c>
      <c r="E238" s="522">
        <v>39.270000000000003</v>
      </c>
      <c r="F238" s="522"/>
      <c r="G238" s="333">
        <f t="shared" si="9"/>
        <v>8211.7199999999921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8</v>
      </c>
      <c r="C239" s="298">
        <v>46255</v>
      </c>
      <c r="D239" s="299" t="s">
        <v>319</v>
      </c>
      <c r="E239" s="522">
        <v>8.48</v>
      </c>
      <c r="F239" s="522"/>
      <c r="G239" s="333">
        <f t="shared" si="9"/>
        <v>8250.9899999999925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6</v>
      </c>
      <c r="C240" s="298">
        <v>46255</v>
      </c>
      <c r="D240" s="299" t="s">
        <v>397</v>
      </c>
      <c r="E240" s="522">
        <v>157.32</v>
      </c>
      <c r="F240" s="522"/>
      <c r="G240" s="333">
        <f t="shared" si="9"/>
        <v>8259.4699999999921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7</v>
      </c>
      <c r="C241" s="298">
        <v>46254</v>
      </c>
      <c r="D241" s="299" t="s">
        <v>1025</v>
      </c>
      <c r="E241" s="522">
        <v>100</v>
      </c>
      <c r="F241" s="522"/>
      <c r="G241" s="333">
        <f t="shared" si="9"/>
        <v>8416.7899999999918</v>
      </c>
      <c r="H241" s="334" t="s">
        <v>298</v>
      </c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8</v>
      </c>
      <c r="C242" s="298">
        <v>46254</v>
      </c>
      <c r="D242" s="299" t="s">
        <v>319</v>
      </c>
      <c r="E242" s="522">
        <v>119.58</v>
      </c>
      <c r="F242" s="522"/>
      <c r="G242" s="333">
        <f t="shared" si="9"/>
        <v>8516.7899999999918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291</v>
      </c>
      <c r="B243" s="330">
        <v>39</v>
      </c>
      <c r="C243" s="298">
        <v>46254</v>
      </c>
      <c r="D243" s="299" t="s">
        <v>292</v>
      </c>
      <c r="E243" s="522"/>
      <c r="F243" s="522">
        <v>2763.78</v>
      </c>
      <c r="G243" s="333">
        <f t="shared" si="9"/>
        <v>8636.3699999999917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287</v>
      </c>
      <c r="B244" s="330" t="s">
        <v>287</v>
      </c>
      <c r="C244" s="298">
        <v>46253</v>
      </c>
      <c r="D244" s="299" t="s">
        <v>891</v>
      </c>
      <c r="E244" s="522">
        <v>219.38</v>
      </c>
      <c r="F244" s="522">
        <v>219.38</v>
      </c>
      <c r="G244" s="333">
        <f t="shared" si="9"/>
        <v>5872.5899999999911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294</v>
      </c>
      <c r="B245" s="330">
        <v>22</v>
      </c>
      <c r="C245" s="298">
        <v>46253</v>
      </c>
      <c r="D245" s="299" t="s">
        <v>923</v>
      </c>
      <c r="E245" s="522">
        <v>7.46</v>
      </c>
      <c r="F245" s="522"/>
      <c r="G245" s="333">
        <f t="shared" si="9"/>
        <v>5872.5899999999911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294</v>
      </c>
      <c r="B246" s="330">
        <v>22</v>
      </c>
      <c r="C246" s="298">
        <v>46253</v>
      </c>
      <c r="D246" s="299" t="s">
        <v>323</v>
      </c>
      <c r="E246" s="522">
        <v>23.42</v>
      </c>
      <c r="F246" s="522"/>
      <c r="G246" s="333">
        <f t="shared" ref="G246:G248" si="10">G247-E246+F246</f>
        <v>5880.0499999999911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8</v>
      </c>
      <c r="C247" s="298">
        <v>46252</v>
      </c>
      <c r="D247" s="299" t="s">
        <v>319</v>
      </c>
      <c r="E247" s="522">
        <v>13</v>
      </c>
      <c r="F247" s="522"/>
      <c r="G247" s="333">
        <f t="shared" si="10"/>
        <v>5903.4699999999912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294</v>
      </c>
      <c r="B248" s="330">
        <v>22</v>
      </c>
      <c r="C248" s="298">
        <v>46252</v>
      </c>
      <c r="D248" s="299" t="s">
        <v>930</v>
      </c>
      <c r="E248" s="522">
        <v>13.84</v>
      </c>
      <c r="F248" s="522"/>
      <c r="G248" s="333">
        <f t="shared" si="10"/>
        <v>5916.4699999999912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287</v>
      </c>
      <c r="B249" s="330" t="s">
        <v>287</v>
      </c>
      <c r="C249" s="298">
        <v>46252</v>
      </c>
      <c r="D249" s="299" t="s">
        <v>1020</v>
      </c>
      <c r="E249" s="522">
        <v>2518.46</v>
      </c>
      <c r="F249" s="522">
        <v>2518.46</v>
      </c>
      <c r="G249" s="333">
        <f t="shared" ref="G249:G311" si="11">G250-E249+F249</f>
        <v>5930.3099999999913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6</v>
      </c>
      <c r="C250" s="298">
        <v>46252</v>
      </c>
      <c r="D250" s="299" t="s">
        <v>322</v>
      </c>
      <c r="E250" s="522">
        <v>25</v>
      </c>
      <c r="F250" s="522"/>
      <c r="G250" s="333">
        <f t="shared" si="11"/>
        <v>5930.3099999999913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294</v>
      </c>
      <c r="B251" s="330">
        <v>21</v>
      </c>
      <c r="C251" s="298">
        <v>46251</v>
      </c>
      <c r="D251" s="299" t="s">
        <v>194</v>
      </c>
      <c r="E251" s="522">
        <v>81</v>
      </c>
      <c r="F251" s="522"/>
      <c r="G251" s="333">
        <f t="shared" si="11"/>
        <v>5955.3099999999913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294</v>
      </c>
      <c r="B252" s="330">
        <v>42</v>
      </c>
      <c r="C252" s="298">
        <v>46251</v>
      </c>
      <c r="D252" s="299" t="s">
        <v>333</v>
      </c>
      <c r="E252" s="522">
        <v>22.35</v>
      </c>
      <c r="F252" s="522"/>
      <c r="G252" s="333">
        <f t="shared" si="11"/>
        <v>6036.3099999999913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294</v>
      </c>
      <c r="B253" s="330">
        <v>43</v>
      </c>
      <c r="C253" s="298">
        <v>46251</v>
      </c>
      <c r="D253" s="299" t="s">
        <v>333</v>
      </c>
      <c r="E253" s="522">
        <v>22.35</v>
      </c>
      <c r="F253" s="522"/>
      <c r="G253" s="333">
        <f t="shared" si="11"/>
        <v>6058.6599999999917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1</v>
      </c>
      <c r="C254" s="298">
        <v>46251</v>
      </c>
      <c r="D254" s="299" t="s">
        <v>329</v>
      </c>
      <c r="E254" s="522">
        <v>120</v>
      </c>
      <c r="F254" s="522"/>
      <c r="G254" s="333">
        <f t="shared" si="11"/>
        <v>6081.009999999992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2</v>
      </c>
      <c r="C255" s="298">
        <v>46251</v>
      </c>
      <c r="D255" s="299" t="s">
        <v>332</v>
      </c>
      <c r="E255" s="522">
        <v>15.5</v>
      </c>
      <c r="F255" s="522"/>
      <c r="G255" s="333">
        <f t="shared" si="11"/>
        <v>6201.009999999992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6</v>
      </c>
      <c r="C256" s="298">
        <v>46251</v>
      </c>
      <c r="D256" s="299" t="s">
        <v>1003</v>
      </c>
      <c r="E256" s="522">
        <v>30</v>
      </c>
      <c r="F256" s="522"/>
      <c r="G256" s="333">
        <f t="shared" si="11"/>
        <v>6216.509999999992</v>
      </c>
      <c r="H256" s="334" t="s">
        <v>298</v>
      </c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294</v>
      </c>
      <c r="B257" s="330">
        <v>17</v>
      </c>
      <c r="C257" s="298">
        <v>46251</v>
      </c>
      <c r="D257" s="299" t="s">
        <v>188</v>
      </c>
      <c r="E257" s="522">
        <v>42.65</v>
      </c>
      <c r="F257" s="522"/>
      <c r="G257" s="333">
        <f t="shared" si="11"/>
        <v>6246.509999999992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294</v>
      </c>
      <c r="B258" s="330">
        <v>11</v>
      </c>
      <c r="C258" s="298">
        <v>46251</v>
      </c>
      <c r="D258" s="299" t="s">
        <v>178</v>
      </c>
      <c r="E258" s="522">
        <v>256.83999999999997</v>
      </c>
      <c r="F258" s="522"/>
      <c r="G258" s="333">
        <f t="shared" si="11"/>
        <v>6289.1599999999917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294</v>
      </c>
      <c r="B259" s="330">
        <v>23</v>
      </c>
      <c r="C259" s="298">
        <v>46251</v>
      </c>
      <c r="D259" s="299" t="s">
        <v>63</v>
      </c>
      <c r="E259" s="522">
        <v>529.46</v>
      </c>
      <c r="F259" s="522"/>
      <c r="G259" s="333">
        <f t="shared" si="11"/>
        <v>6545.9999999999918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1</v>
      </c>
      <c r="C260" s="298">
        <v>46250</v>
      </c>
      <c r="D260" s="299" t="s">
        <v>1021</v>
      </c>
      <c r="E260" s="522">
        <v>25.5</v>
      </c>
      <c r="F260" s="522"/>
      <c r="G260" s="333">
        <f t="shared" si="11"/>
        <v>7075.4599999999919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5</v>
      </c>
      <c r="C261" s="298">
        <v>46250</v>
      </c>
      <c r="D261" s="299" t="s">
        <v>340</v>
      </c>
      <c r="E261" s="522">
        <v>21.3</v>
      </c>
      <c r="F261" s="522"/>
      <c r="G261" s="333">
        <f t="shared" si="11"/>
        <v>7100.9599999999919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1</v>
      </c>
      <c r="C262" s="298">
        <v>46250</v>
      </c>
      <c r="D262" s="299" t="s">
        <v>1021</v>
      </c>
      <c r="E262" s="522">
        <v>28.1</v>
      </c>
      <c r="F262" s="522"/>
      <c r="G262" s="333">
        <f t="shared" si="11"/>
        <v>7122.259999999992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8</v>
      </c>
      <c r="C263" s="298">
        <v>46250</v>
      </c>
      <c r="D263" s="299" t="s">
        <v>319</v>
      </c>
      <c r="E263" s="522">
        <v>13.58</v>
      </c>
      <c r="F263" s="522"/>
      <c r="G263" s="333">
        <f t="shared" si="11"/>
        <v>7150.3599999999924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7</v>
      </c>
      <c r="C264" s="298">
        <v>46250</v>
      </c>
      <c r="D264" s="299" t="s">
        <v>300</v>
      </c>
      <c r="E264" s="522">
        <v>85.15</v>
      </c>
      <c r="F264" s="522"/>
      <c r="G264" s="333">
        <f t="shared" si="11"/>
        <v>7163.9399999999923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6</v>
      </c>
      <c r="C265" s="298">
        <v>46250</v>
      </c>
      <c r="D265" s="299" t="s">
        <v>300</v>
      </c>
      <c r="E265" s="522">
        <v>33</v>
      </c>
      <c r="F265" s="522"/>
      <c r="G265" s="333">
        <f t="shared" si="11"/>
        <v>7249.089999999992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1</v>
      </c>
      <c r="C266" s="298">
        <v>46249</v>
      </c>
      <c r="D266" s="299" t="s">
        <v>831</v>
      </c>
      <c r="E266" s="522">
        <v>72.239999999999995</v>
      </c>
      <c r="F266" s="522"/>
      <c r="G266" s="333">
        <f t="shared" si="11"/>
        <v>7282.089999999992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1</v>
      </c>
      <c r="C267" s="298">
        <v>46249</v>
      </c>
      <c r="D267" s="299" t="s">
        <v>428</v>
      </c>
      <c r="E267" s="522">
        <v>46</v>
      </c>
      <c r="F267" s="522"/>
      <c r="G267" s="333">
        <f t="shared" si="11"/>
        <v>7354.3299999999917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4</v>
      </c>
      <c r="C268" s="298">
        <v>46249</v>
      </c>
      <c r="D268" s="299" t="s">
        <v>329</v>
      </c>
      <c r="E268" s="522">
        <v>32.06</v>
      </c>
      <c r="F268" s="522"/>
      <c r="G268" s="333">
        <f t="shared" si="11"/>
        <v>7400.3299999999917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6</v>
      </c>
      <c r="C269" s="298">
        <v>46249</v>
      </c>
      <c r="D269" s="299" t="s">
        <v>300</v>
      </c>
      <c r="E269" s="522">
        <v>18.079999999999998</v>
      </c>
      <c r="F269" s="522"/>
      <c r="G269" s="333">
        <f t="shared" si="11"/>
        <v>7432.3899999999921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7</v>
      </c>
      <c r="C270" s="298">
        <v>46248</v>
      </c>
      <c r="D270" s="299" t="s">
        <v>1022</v>
      </c>
      <c r="E270" s="522">
        <v>37.26</v>
      </c>
      <c r="F270" s="522"/>
      <c r="G270" s="333">
        <f t="shared" si="11"/>
        <v>7450.4699999999921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7</v>
      </c>
      <c r="C271" s="298">
        <v>46248</v>
      </c>
      <c r="D271" s="299" t="s">
        <v>444</v>
      </c>
      <c r="E271" s="522">
        <v>151.94</v>
      </c>
      <c r="F271" s="522"/>
      <c r="G271" s="333">
        <f t="shared" si="11"/>
        <v>7487.7299999999923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291</v>
      </c>
      <c r="B272" s="330">
        <v>38</v>
      </c>
      <c r="C272" s="298">
        <v>46248</v>
      </c>
      <c r="D272" s="299" t="s">
        <v>293</v>
      </c>
      <c r="E272" s="522"/>
      <c r="F272" s="522">
        <v>4729.33</v>
      </c>
      <c r="G272" s="333">
        <f t="shared" si="11"/>
        <v>7639.6699999999919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8</v>
      </c>
      <c r="C273" s="298">
        <v>46247</v>
      </c>
      <c r="D273" s="299" t="s">
        <v>319</v>
      </c>
      <c r="E273" s="522">
        <v>237.21</v>
      </c>
      <c r="F273" s="522"/>
      <c r="G273" s="333">
        <f t="shared" si="11"/>
        <v>2910.339999999992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6</v>
      </c>
      <c r="C274" s="298">
        <v>46246</v>
      </c>
      <c r="D274" s="299" t="s">
        <v>412</v>
      </c>
      <c r="E274" s="522">
        <v>-3.54</v>
      </c>
      <c r="F274" s="522"/>
      <c r="G274" s="333">
        <f t="shared" si="11"/>
        <v>3147.549999999992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294</v>
      </c>
      <c r="B275" s="330">
        <v>19</v>
      </c>
      <c r="C275" s="298">
        <v>46246</v>
      </c>
      <c r="D275" s="299" t="s">
        <v>191</v>
      </c>
      <c r="E275" s="522">
        <v>200</v>
      </c>
      <c r="F275" s="522"/>
      <c r="G275" s="333">
        <f t="shared" si="11"/>
        <v>3144.009999999992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335</v>
      </c>
      <c r="B276" s="330" t="s">
        <v>335</v>
      </c>
      <c r="C276" s="298">
        <v>46246</v>
      </c>
      <c r="D276" s="299" t="s">
        <v>336</v>
      </c>
      <c r="E276" s="522">
        <v>63.55</v>
      </c>
      <c r="F276" s="522"/>
      <c r="G276" s="333">
        <f t="shared" si="11"/>
        <v>3344.009999999992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294</v>
      </c>
      <c r="B277" s="330">
        <v>15</v>
      </c>
      <c r="C277" s="298">
        <v>46246</v>
      </c>
      <c r="D277" s="299" t="s">
        <v>185</v>
      </c>
      <c r="E277" s="522">
        <v>64.28</v>
      </c>
      <c r="F277" s="522"/>
      <c r="G277" s="333">
        <f t="shared" si="11"/>
        <v>3407.5599999999922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294</v>
      </c>
      <c r="B278" s="330">
        <v>22</v>
      </c>
      <c r="C278" s="298">
        <v>46245</v>
      </c>
      <c r="D278" s="299" t="s">
        <v>352</v>
      </c>
      <c r="E278" s="522">
        <v>21.29</v>
      </c>
      <c r="F278" s="522"/>
      <c r="G278" s="333">
        <f t="shared" si="11"/>
        <v>3471.8399999999924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6</v>
      </c>
      <c r="C279" s="298">
        <v>46245</v>
      </c>
      <c r="D279" s="299" t="s">
        <v>427</v>
      </c>
      <c r="E279" s="522">
        <v>-130</v>
      </c>
      <c r="F279" s="522"/>
      <c r="G279" s="333">
        <f t="shared" si="11"/>
        <v>3493.1299999999924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291</v>
      </c>
      <c r="B280" s="330">
        <v>41</v>
      </c>
      <c r="C280" s="298">
        <v>46244</v>
      </c>
      <c r="D280" s="299" t="s">
        <v>1011</v>
      </c>
      <c r="E280" s="522"/>
      <c r="F280" s="522">
        <v>800</v>
      </c>
      <c r="G280" s="333">
        <f t="shared" si="11"/>
        <v>3363.1299999999924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294</v>
      </c>
      <c r="B281" s="330">
        <v>22</v>
      </c>
      <c r="C281" s="298">
        <v>46244</v>
      </c>
      <c r="D281" s="299" t="s">
        <v>979</v>
      </c>
      <c r="E281" s="522">
        <v>5.31</v>
      </c>
      <c r="F281" s="522"/>
      <c r="G281" s="333">
        <f t="shared" si="11"/>
        <v>2563.1299999999924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8</v>
      </c>
      <c r="C282" s="298">
        <v>46244</v>
      </c>
      <c r="D282" s="299" t="s">
        <v>319</v>
      </c>
      <c r="E282" s="522">
        <v>9.5</v>
      </c>
      <c r="F282" s="522"/>
      <c r="G282" s="333">
        <f t="shared" si="11"/>
        <v>2568.4399999999923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2</v>
      </c>
      <c r="C283" s="298">
        <v>46244</v>
      </c>
      <c r="D283" s="299" t="s">
        <v>334</v>
      </c>
      <c r="E283" s="522">
        <v>16.16</v>
      </c>
      <c r="F283" s="522"/>
      <c r="G283" s="333">
        <f t="shared" si="11"/>
        <v>2577.9399999999923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5</v>
      </c>
      <c r="C284" s="298">
        <v>46243</v>
      </c>
      <c r="D284" s="299" t="s">
        <v>854</v>
      </c>
      <c r="E284" s="522">
        <v>10.68</v>
      </c>
      <c r="F284" s="522"/>
      <c r="G284" s="333">
        <f t="shared" si="11"/>
        <v>2594.0999999999922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287</v>
      </c>
      <c r="B285" s="330" t="s">
        <v>287</v>
      </c>
      <c r="C285" s="298">
        <v>46243</v>
      </c>
      <c r="D285" s="299" t="s">
        <v>845</v>
      </c>
      <c r="E285" s="522">
        <v>116.04</v>
      </c>
      <c r="F285" s="522">
        <v>116.04</v>
      </c>
      <c r="G285" s="333">
        <f t="shared" si="11"/>
        <v>2604.779999999992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1</v>
      </c>
      <c r="C286" s="298">
        <v>46243</v>
      </c>
      <c r="D286" s="299" t="s">
        <v>306</v>
      </c>
      <c r="E286" s="522">
        <v>228.43</v>
      </c>
      <c r="F286" s="522"/>
      <c r="G286" s="333">
        <f t="shared" si="11"/>
        <v>2604.779999999992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4</v>
      </c>
      <c r="C287" s="298">
        <v>46242</v>
      </c>
      <c r="D287" s="299" t="s">
        <v>319</v>
      </c>
      <c r="E287" s="522">
        <v>39.92</v>
      </c>
      <c r="F287" s="522"/>
      <c r="G287" s="333">
        <f t="shared" si="11"/>
        <v>2833.2099999999919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4</v>
      </c>
      <c r="C288" s="298">
        <v>46242</v>
      </c>
      <c r="D288" s="299" t="s">
        <v>296</v>
      </c>
      <c r="E288" s="522">
        <v>73.16</v>
      </c>
      <c r="F288" s="522"/>
      <c r="G288" s="333">
        <f t="shared" si="11"/>
        <v>2873.1299999999919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1</v>
      </c>
      <c r="C289" s="298">
        <v>46242</v>
      </c>
      <c r="D289" s="299" t="s">
        <v>300</v>
      </c>
      <c r="E289" s="522">
        <v>28.7</v>
      </c>
      <c r="F289" s="522"/>
      <c r="G289" s="333">
        <f t="shared" si="11"/>
        <v>2946.2899999999918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2</v>
      </c>
      <c r="C290" s="298">
        <v>46242</v>
      </c>
      <c r="D290" s="299" t="s">
        <v>345</v>
      </c>
      <c r="E290" s="522">
        <v>121.55</v>
      </c>
      <c r="F290" s="522"/>
      <c r="G290" s="333">
        <f t="shared" si="11"/>
        <v>2974.9899999999916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8</v>
      </c>
      <c r="C291" s="298">
        <v>46242</v>
      </c>
      <c r="D291" s="299" t="s">
        <v>1016</v>
      </c>
      <c r="E291" s="522">
        <v>25</v>
      </c>
      <c r="F291" s="522"/>
      <c r="G291" s="333">
        <f t="shared" si="11"/>
        <v>3096.5399999999918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2</v>
      </c>
      <c r="C292" s="298">
        <v>46242</v>
      </c>
      <c r="D292" s="299" t="s">
        <v>353</v>
      </c>
      <c r="E292" s="522">
        <v>21.99</v>
      </c>
      <c r="F292" s="522"/>
      <c r="G292" s="333">
        <f t="shared" si="11"/>
        <v>3121.5399999999918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5</v>
      </c>
      <c r="C293" s="298">
        <v>46242</v>
      </c>
      <c r="D293" s="299" t="s">
        <v>1019</v>
      </c>
      <c r="E293" s="522">
        <v>60</v>
      </c>
      <c r="F293" s="522"/>
      <c r="G293" s="333">
        <f t="shared" si="11"/>
        <v>3143.5299999999916</v>
      </c>
      <c r="H293" s="334" t="s">
        <v>298</v>
      </c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8</v>
      </c>
      <c r="C294" s="298">
        <v>46241</v>
      </c>
      <c r="D294" s="299" t="s">
        <v>319</v>
      </c>
      <c r="E294" s="522">
        <v>19.690000000000001</v>
      </c>
      <c r="F294" s="522"/>
      <c r="G294" s="333">
        <f t="shared" si="11"/>
        <v>3203.5299999999916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2</v>
      </c>
      <c r="C295" s="298">
        <v>46241</v>
      </c>
      <c r="D295" s="299" t="s">
        <v>296</v>
      </c>
      <c r="E295" s="522">
        <v>8.93</v>
      </c>
      <c r="F295" s="522"/>
      <c r="G295" s="333">
        <f t="shared" si="11"/>
        <v>3223.2199999999916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6</v>
      </c>
      <c r="C296" s="298">
        <v>46241</v>
      </c>
      <c r="D296" s="299" t="s">
        <v>320</v>
      </c>
      <c r="E296" s="522">
        <v>178.24</v>
      </c>
      <c r="F296" s="522"/>
      <c r="G296" s="333">
        <f t="shared" si="11"/>
        <v>3232.1499999999915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2</v>
      </c>
      <c r="C297" s="298">
        <v>46241</v>
      </c>
      <c r="D297" s="299" t="s">
        <v>404</v>
      </c>
      <c r="E297" s="522">
        <v>107.68</v>
      </c>
      <c r="F297" s="522"/>
      <c r="G297" s="333">
        <f t="shared" si="11"/>
        <v>3410.3899999999917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335</v>
      </c>
      <c r="B298" s="330" t="s">
        <v>335</v>
      </c>
      <c r="C298" s="298">
        <v>46241</v>
      </c>
      <c r="D298" s="299" t="s">
        <v>447</v>
      </c>
      <c r="E298" s="522">
        <v>83.63</v>
      </c>
      <c r="F298" s="522"/>
      <c r="G298" s="333">
        <f t="shared" si="11"/>
        <v>3518.0699999999915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294</v>
      </c>
      <c r="B299" s="330">
        <v>9</v>
      </c>
      <c r="C299" s="298">
        <v>46241</v>
      </c>
      <c r="D299" s="299" t="s">
        <v>58</v>
      </c>
      <c r="E299" s="522">
        <v>1231.68</v>
      </c>
      <c r="F299" s="522"/>
      <c r="G299" s="333">
        <f t="shared" si="11"/>
        <v>3601.6999999999916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2</v>
      </c>
      <c r="C300" s="298">
        <v>46240</v>
      </c>
      <c r="D300" s="299" t="s">
        <v>1017</v>
      </c>
      <c r="E300" s="522">
        <v>33.700000000000003</v>
      </c>
      <c r="F300" s="522"/>
      <c r="G300" s="333">
        <f t="shared" si="11"/>
        <v>4833.3799999999919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8</v>
      </c>
      <c r="C301" s="298">
        <v>46240</v>
      </c>
      <c r="D301" s="299" t="s">
        <v>347</v>
      </c>
      <c r="E301" s="522">
        <v>23.33</v>
      </c>
      <c r="F301" s="522"/>
      <c r="G301" s="333">
        <f t="shared" si="11"/>
        <v>4867.0799999999917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294</v>
      </c>
      <c r="B302" s="330">
        <v>14</v>
      </c>
      <c r="C302" s="298">
        <v>46240</v>
      </c>
      <c r="D302" s="299" t="s">
        <v>958</v>
      </c>
      <c r="E302" s="522">
        <v>66.67</v>
      </c>
      <c r="F302" s="522"/>
      <c r="G302" s="333">
        <f t="shared" si="11"/>
        <v>4890.4099999999917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6</v>
      </c>
      <c r="C303" s="298">
        <v>46240</v>
      </c>
      <c r="D303" s="299" t="s">
        <v>344</v>
      </c>
      <c r="E303" s="522">
        <v>75</v>
      </c>
      <c r="F303" s="522"/>
      <c r="G303" s="333">
        <f t="shared" si="11"/>
        <v>4957.0799999999917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294</v>
      </c>
      <c r="B304" s="330">
        <v>13</v>
      </c>
      <c r="C304" s="298">
        <v>46240</v>
      </c>
      <c r="D304" s="299" t="s">
        <v>182</v>
      </c>
      <c r="E304" s="522">
        <v>331.81</v>
      </c>
      <c r="F304" s="522"/>
      <c r="G304" s="333">
        <f t="shared" si="11"/>
        <v>5032.0799999999917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291</v>
      </c>
      <c r="B305" s="330">
        <v>39</v>
      </c>
      <c r="C305" s="298">
        <v>46240</v>
      </c>
      <c r="D305" s="299" t="s">
        <v>292</v>
      </c>
      <c r="E305" s="522"/>
      <c r="F305" s="522">
        <v>2763.78</v>
      </c>
      <c r="G305" s="333">
        <f t="shared" si="11"/>
        <v>5363.8899999999921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2</v>
      </c>
      <c r="C306" s="298">
        <v>46239</v>
      </c>
      <c r="D306" s="299" t="s">
        <v>353</v>
      </c>
      <c r="E306" s="522">
        <v>36.549999999999997</v>
      </c>
      <c r="F306" s="522"/>
      <c r="G306" s="333">
        <f t="shared" si="11"/>
        <v>2600.1099999999915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4</v>
      </c>
      <c r="C307" s="298">
        <v>46239</v>
      </c>
      <c r="D307" s="299" t="s">
        <v>310</v>
      </c>
      <c r="E307" s="522">
        <v>40.76</v>
      </c>
      <c r="F307" s="522"/>
      <c r="G307" s="333">
        <f t="shared" si="11"/>
        <v>2636.6599999999917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3</v>
      </c>
      <c r="C308" s="298">
        <v>46239</v>
      </c>
      <c r="D308" s="299" t="s">
        <v>310</v>
      </c>
      <c r="E308" s="522">
        <v>5.86</v>
      </c>
      <c r="F308" s="522"/>
      <c r="G308" s="333">
        <f t="shared" si="11"/>
        <v>2677.4199999999919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8</v>
      </c>
      <c r="C309" s="298">
        <v>46239</v>
      </c>
      <c r="D309" s="299" t="s">
        <v>296</v>
      </c>
      <c r="E309" s="522">
        <v>63.22</v>
      </c>
      <c r="F309" s="522"/>
      <c r="G309" s="333">
        <f t="shared" si="11"/>
        <v>2683.279999999992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8</v>
      </c>
      <c r="C310" s="298">
        <v>46239</v>
      </c>
      <c r="D310" s="299" t="s">
        <v>1012</v>
      </c>
      <c r="E310" s="522">
        <v>49.41</v>
      </c>
      <c r="F310" s="522"/>
      <c r="G310" s="333">
        <f t="shared" si="11"/>
        <v>2746.4999999999918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5</v>
      </c>
      <c r="C311" s="298">
        <v>46239</v>
      </c>
      <c r="D311" s="299" t="s">
        <v>1013</v>
      </c>
      <c r="E311" s="522">
        <v>-60</v>
      </c>
      <c r="F311" s="522"/>
      <c r="G311" s="333">
        <f t="shared" si="11"/>
        <v>2795.9099999999917</v>
      </c>
      <c r="H311" s="334" t="s">
        <v>298</v>
      </c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5</v>
      </c>
      <c r="C312" s="298">
        <v>46239</v>
      </c>
      <c r="D312" s="299" t="s">
        <v>1013</v>
      </c>
      <c r="E312" s="522">
        <v>263.89</v>
      </c>
      <c r="F312" s="522"/>
      <c r="G312" s="333">
        <f t="shared" ref="G312:G342" si="12">G313-E312+F312</f>
        <v>2735.9099999999917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5</v>
      </c>
      <c r="C313" s="298">
        <v>46239</v>
      </c>
      <c r="D313" s="299" t="s">
        <v>1014</v>
      </c>
      <c r="E313" s="522">
        <v>25</v>
      </c>
      <c r="F313" s="522"/>
      <c r="G313" s="333">
        <f t="shared" si="12"/>
        <v>2999.7999999999915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8</v>
      </c>
      <c r="C314" s="298">
        <v>46239</v>
      </c>
      <c r="D314" s="299" t="s">
        <v>1015</v>
      </c>
      <c r="E314" s="522">
        <v>36.81</v>
      </c>
      <c r="F314" s="522"/>
      <c r="G314" s="333">
        <f t="shared" si="12"/>
        <v>3024.7999999999915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291</v>
      </c>
      <c r="B315" s="330">
        <v>40</v>
      </c>
      <c r="C315" s="298">
        <v>46239</v>
      </c>
      <c r="D315" s="299" t="s">
        <v>316</v>
      </c>
      <c r="E315" s="522"/>
      <c r="F315" s="522">
        <v>837.18</v>
      </c>
      <c r="G315" s="333">
        <f t="shared" si="12"/>
        <v>3061.6099999999915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6</v>
      </c>
      <c r="C316" s="298">
        <v>46238</v>
      </c>
      <c r="D316" s="299" t="s">
        <v>1010</v>
      </c>
      <c r="E316" s="522">
        <v>10</v>
      </c>
      <c r="F316" s="522"/>
      <c r="G316" s="333">
        <f t="shared" si="12"/>
        <v>2224.4299999999917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294</v>
      </c>
      <c r="B317" s="330">
        <v>17</v>
      </c>
      <c r="C317" s="298">
        <v>46238</v>
      </c>
      <c r="D317" s="299" t="s">
        <v>370</v>
      </c>
      <c r="E317" s="522">
        <v>99</v>
      </c>
      <c r="F317" s="522"/>
      <c r="G317" s="333">
        <f t="shared" si="12"/>
        <v>2234.4299999999917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294</v>
      </c>
      <c r="B318" s="330">
        <v>14</v>
      </c>
      <c r="C318" s="298">
        <v>46238</v>
      </c>
      <c r="D318" s="299" t="s">
        <v>367</v>
      </c>
      <c r="E318" s="522">
        <v>70.25</v>
      </c>
      <c r="F318" s="522"/>
      <c r="G318" s="333">
        <f t="shared" si="12"/>
        <v>2333.4299999999917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284</v>
      </c>
      <c r="B319" s="330">
        <v>37</v>
      </c>
      <c r="C319" s="298">
        <v>46238</v>
      </c>
      <c r="D319" s="299" t="s">
        <v>374</v>
      </c>
      <c r="E319" s="522">
        <v>50</v>
      </c>
      <c r="F319" s="522"/>
      <c r="G319" s="333">
        <f t="shared" si="12"/>
        <v>2403.6799999999917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4</v>
      </c>
      <c r="C320" s="298">
        <v>46237</v>
      </c>
      <c r="D320" s="299" t="s">
        <v>296</v>
      </c>
      <c r="E320" s="522">
        <v>41.93</v>
      </c>
      <c r="F320" s="522"/>
      <c r="G320" s="333">
        <f t="shared" si="12"/>
        <v>2453.6799999999917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2</v>
      </c>
      <c r="C321" s="298">
        <v>46237</v>
      </c>
      <c r="D321" s="299" t="s">
        <v>334</v>
      </c>
      <c r="E321" s="522">
        <v>15.09</v>
      </c>
      <c r="F321" s="522"/>
      <c r="G321" s="333">
        <f t="shared" si="12"/>
        <v>2495.6099999999915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294</v>
      </c>
      <c r="B322" s="330">
        <v>22</v>
      </c>
      <c r="C322" s="298">
        <v>46237</v>
      </c>
      <c r="D322" s="299" t="s">
        <v>953</v>
      </c>
      <c r="E322" s="522">
        <v>12.77</v>
      </c>
      <c r="F322" s="522"/>
      <c r="G322" s="333">
        <f t="shared" si="12"/>
        <v>2510.6999999999916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1</v>
      </c>
      <c r="C323" s="298">
        <v>46236</v>
      </c>
      <c r="D323" s="299" t="s">
        <v>306</v>
      </c>
      <c r="E323" s="522">
        <v>132.79</v>
      </c>
      <c r="F323" s="522"/>
      <c r="G323" s="333">
        <f t="shared" si="12"/>
        <v>2523.4699999999916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2</v>
      </c>
      <c r="C324" s="298">
        <v>46236</v>
      </c>
      <c r="D324" s="299" t="s">
        <v>358</v>
      </c>
      <c r="E324" s="522">
        <v>10.25</v>
      </c>
      <c r="F324" s="522"/>
      <c r="G324" s="333">
        <f t="shared" si="12"/>
        <v>2656.2599999999916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6</v>
      </c>
      <c r="C325" s="298">
        <v>46236</v>
      </c>
      <c r="D325" s="299" t="s">
        <v>300</v>
      </c>
      <c r="E325" s="522">
        <v>24.48</v>
      </c>
      <c r="F325" s="522"/>
      <c r="G325" s="333">
        <f t="shared" si="12"/>
        <v>2666.5099999999916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4</v>
      </c>
      <c r="C326" s="298">
        <v>46236</v>
      </c>
      <c r="D326" s="299" t="s">
        <v>455</v>
      </c>
      <c r="E326" s="522">
        <v>40.21</v>
      </c>
      <c r="F326" s="522"/>
      <c r="G326" s="333">
        <f t="shared" si="12"/>
        <v>2690.9899999999916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8</v>
      </c>
      <c r="C327" s="298">
        <v>46235</v>
      </c>
      <c r="D327" s="299" t="s">
        <v>1008</v>
      </c>
      <c r="E327" s="522">
        <v>22.12</v>
      </c>
      <c r="F327" s="522"/>
      <c r="G327" s="333">
        <f t="shared" si="12"/>
        <v>2731.1999999999916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5</v>
      </c>
      <c r="C328" s="298">
        <v>46235</v>
      </c>
      <c r="D328" s="299" t="s">
        <v>1009</v>
      </c>
      <c r="E328" s="522">
        <v>40</v>
      </c>
      <c r="F328" s="522"/>
      <c r="G328" s="333">
        <f t="shared" si="12"/>
        <v>2753.3199999999915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8</v>
      </c>
      <c r="C329" s="298">
        <v>46235</v>
      </c>
      <c r="D329" s="299" t="s">
        <v>319</v>
      </c>
      <c r="E329" s="522">
        <v>8.86</v>
      </c>
      <c r="F329" s="522"/>
      <c r="G329" s="333">
        <f t="shared" si="12"/>
        <v>2793.3199999999915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5</v>
      </c>
      <c r="C330" s="298">
        <v>46235</v>
      </c>
      <c r="D330" s="299" t="s">
        <v>484</v>
      </c>
      <c r="E330" s="522">
        <v>52.06</v>
      </c>
      <c r="F330" s="522"/>
      <c r="G330" s="333">
        <f t="shared" si="12"/>
        <v>2802.1799999999917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6</v>
      </c>
      <c r="C331" s="298">
        <v>46235</v>
      </c>
      <c r="D331" s="299" t="s">
        <v>484</v>
      </c>
      <c r="E331" s="522">
        <v>52.06</v>
      </c>
      <c r="F331" s="522"/>
      <c r="G331" s="333">
        <f t="shared" si="12"/>
        <v>2854.2399999999916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294</v>
      </c>
      <c r="B332" s="330">
        <v>22</v>
      </c>
      <c r="C332" s="298">
        <v>46235</v>
      </c>
      <c r="D332" s="299" t="s">
        <v>375</v>
      </c>
      <c r="E332" s="522">
        <v>6.37</v>
      </c>
      <c r="F332" s="522"/>
      <c r="G332" s="333">
        <f t="shared" si="12"/>
        <v>2906.2999999999915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287</v>
      </c>
      <c r="B333" s="330" t="s">
        <v>287</v>
      </c>
      <c r="C333" s="298">
        <v>46235</v>
      </c>
      <c r="D333" s="299" t="s">
        <v>1007</v>
      </c>
      <c r="E333" s="522">
        <v>121.4</v>
      </c>
      <c r="F333" s="522">
        <v>121.4</v>
      </c>
      <c r="G333" s="333">
        <f t="shared" si="12"/>
        <v>2912.6699999999914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6</v>
      </c>
      <c r="C334" s="298">
        <v>46235</v>
      </c>
      <c r="D334" s="299" t="s">
        <v>1018</v>
      </c>
      <c r="E334" s="522">
        <v>-25.39</v>
      </c>
      <c r="F334" s="522"/>
      <c r="G334" s="333">
        <f t="shared" si="12"/>
        <v>2912.6699999999914</v>
      </c>
      <c r="H334" s="334" t="s">
        <v>298</v>
      </c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287</v>
      </c>
      <c r="B335" s="330" t="s">
        <v>287</v>
      </c>
      <c r="C335" s="298">
        <v>46235</v>
      </c>
      <c r="D335" s="299" t="s">
        <v>986</v>
      </c>
      <c r="E335" s="522"/>
      <c r="F335" s="522">
        <v>174.61</v>
      </c>
      <c r="G335" s="333">
        <f t="shared" si="12"/>
        <v>2887.2799999999916</v>
      </c>
      <c r="H335" s="334" t="s">
        <v>298</v>
      </c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287</v>
      </c>
      <c r="B336" s="330" t="s">
        <v>287</v>
      </c>
      <c r="C336" s="298">
        <v>46235</v>
      </c>
      <c r="D336" s="299" t="s">
        <v>986</v>
      </c>
      <c r="E336" s="522">
        <v>174.61</v>
      </c>
      <c r="F336" s="522"/>
      <c r="G336" s="333">
        <f t="shared" si="12"/>
        <v>2712.6699999999914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284</v>
      </c>
      <c r="B337" s="330">
        <v>37</v>
      </c>
      <c r="C337" s="298">
        <v>46234</v>
      </c>
      <c r="D337" s="299" t="s">
        <v>1004</v>
      </c>
      <c r="E337" s="522">
        <v>8746.27</v>
      </c>
      <c r="F337" s="522"/>
      <c r="G337" s="333">
        <f t="shared" si="12"/>
        <v>2887.2799999999916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286</v>
      </c>
      <c r="B338" s="330">
        <v>25</v>
      </c>
      <c r="C338" s="298">
        <v>46234</v>
      </c>
      <c r="D338" s="298" t="s">
        <v>204</v>
      </c>
      <c r="E338" s="331">
        <v>350</v>
      </c>
      <c r="F338" s="522"/>
      <c r="G338" s="333">
        <f t="shared" si="12"/>
        <v>11633.549999999992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286</v>
      </c>
      <c r="B339" s="330">
        <v>26</v>
      </c>
      <c r="C339" s="298">
        <v>46234</v>
      </c>
      <c r="D339" s="298" t="s">
        <v>205</v>
      </c>
      <c r="E339" s="331">
        <v>320</v>
      </c>
      <c r="F339" s="522"/>
      <c r="G339" s="333">
        <f t="shared" si="12"/>
        <v>11983.549999999992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286</v>
      </c>
      <c r="B340" s="330">
        <v>27</v>
      </c>
      <c r="C340" s="298">
        <v>46234</v>
      </c>
      <c r="D340" s="298" t="s">
        <v>206</v>
      </c>
      <c r="E340" s="331">
        <v>25</v>
      </c>
      <c r="F340" s="522"/>
      <c r="G340" s="333">
        <f t="shared" si="12"/>
        <v>12303.549999999992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286</v>
      </c>
      <c r="B341" s="330">
        <v>28</v>
      </c>
      <c r="C341" s="298">
        <v>46234</v>
      </c>
      <c r="D341" s="298" t="s">
        <v>207</v>
      </c>
      <c r="E341" s="331">
        <v>25</v>
      </c>
      <c r="F341" s="522"/>
      <c r="G341" s="333">
        <f t="shared" si="12"/>
        <v>12328.549999999992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286</v>
      </c>
      <c r="B342" s="330">
        <v>29</v>
      </c>
      <c r="C342" s="298">
        <v>46234</v>
      </c>
      <c r="D342" s="298" t="s">
        <v>208</v>
      </c>
      <c r="E342" s="331">
        <v>45</v>
      </c>
      <c r="F342" s="522"/>
      <c r="G342" s="333">
        <f t="shared" si="12"/>
        <v>12353.549999999992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286</v>
      </c>
      <c r="B343" s="330">
        <v>30</v>
      </c>
      <c r="C343" s="298">
        <v>46234</v>
      </c>
      <c r="D343" s="298" t="s">
        <v>209</v>
      </c>
      <c r="E343" s="331">
        <v>400</v>
      </c>
      <c r="F343" s="522"/>
      <c r="G343" s="333">
        <f t="shared" ref="G343:G365" si="13">G344-E343+F343</f>
        <v>12398.549999999992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286</v>
      </c>
      <c r="B344" s="330">
        <v>31</v>
      </c>
      <c r="C344" s="298">
        <v>46234</v>
      </c>
      <c r="D344" s="298" t="s">
        <v>210</v>
      </c>
      <c r="E344" s="331">
        <v>375</v>
      </c>
      <c r="F344" s="522"/>
      <c r="G344" s="333">
        <f t="shared" si="13"/>
        <v>12798.549999999992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286</v>
      </c>
      <c r="B345" s="330">
        <v>32</v>
      </c>
      <c r="C345" s="298">
        <v>46234</v>
      </c>
      <c r="D345" s="298" t="s">
        <v>211</v>
      </c>
      <c r="E345" s="331">
        <v>100</v>
      </c>
      <c r="F345" s="522"/>
      <c r="G345" s="333">
        <f t="shared" si="13"/>
        <v>13173.549999999992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286</v>
      </c>
      <c r="B346" s="330">
        <v>33</v>
      </c>
      <c r="C346" s="298">
        <v>46234</v>
      </c>
      <c r="D346" s="298" t="s">
        <v>212</v>
      </c>
      <c r="E346" s="331">
        <v>85</v>
      </c>
      <c r="F346" s="522"/>
      <c r="G346" s="333">
        <f t="shared" si="13"/>
        <v>13273.549999999992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286</v>
      </c>
      <c r="B347" s="330">
        <v>34</v>
      </c>
      <c r="C347" s="298">
        <v>46234</v>
      </c>
      <c r="D347" s="298" t="s">
        <v>213</v>
      </c>
      <c r="E347" s="331">
        <v>230</v>
      </c>
      <c r="F347" s="522"/>
      <c r="G347" s="333">
        <f t="shared" si="13"/>
        <v>13358.549999999992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286</v>
      </c>
      <c r="B348" s="330">
        <v>35</v>
      </c>
      <c r="C348" s="298">
        <v>46234</v>
      </c>
      <c r="D348" s="298" t="s">
        <v>214</v>
      </c>
      <c r="E348" s="331">
        <v>45</v>
      </c>
      <c r="F348" s="522"/>
      <c r="G348" s="333">
        <f t="shared" si="13"/>
        <v>13588.549999999992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291</v>
      </c>
      <c r="B349" s="330">
        <v>38</v>
      </c>
      <c r="C349" s="298">
        <v>46234</v>
      </c>
      <c r="D349" s="299" t="s">
        <v>293</v>
      </c>
      <c r="E349" s="522"/>
      <c r="F349" s="522">
        <v>4720.8599999999997</v>
      </c>
      <c r="G349" s="333">
        <f t="shared" si="13"/>
        <v>13633.549999999992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294</v>
      </c>
      <c r="B350" s="330">
        <v>10</v>
      </c>
      <c r="C350" s="298">
        <v>46234</v>
      </c>
      <c r="D350" s="299" t="s">
        <v>176</v>
      </c>
      <c r="E350" s="522">
        <v>17.899999999999999</v>
      </c>
      <c r="F350" s="522"/>
      <c r="G350" s="333">
        <f t="shared" si="13"/>
        <v>8912.6899999999932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5</v>
      </c>
      <c r="C351" s="298">
        <v>46233</v>
      </c>
      <c r="D351" s="299" t="s">
        <v>484</v>
      </c>
      <c r="E351" s="522">
        <v>20.59</v>
      </c>
      <c r="F351" s="522"/>
      <c r="G351" s="333">
        <f t="shared" si="13"/>
        <v>8930.5899999999929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2</v>
      </c>
      <c r="C352" s="298">
        <v>46233</v>
      </c>
      <c r="D352" s="299" t="s">
        <v>386</v>
      </c>
      <c r="E352" s="522">
        <v>23.87</v>
      </c>
      <c r="F352" s="522"/>
      <c r="G352" s="333">
        <f t="shared" si="13"/>
        <v>8951.179999999993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6</v>
      </c>
      <c r="C353" s="298">
        <v>46233</v>
      </c>
      <c r="D353" s="299" t="s">
        <v>1003</v>
      </c>
      <c r="E353" s="522">
        <v>-100</v>
      </c>
      <c r="F353" s="522"/>
      <c r="G353" s="333">
        <f t="shared" si="13"/>
        <v>8975.0499999999938</v>
      </c>
      <c r="H353" s="334" t="s">
        <v>298</v>
      </c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6</v>
      </c>
      <c r="C354" s="298">
        <v>46233</v>
      </c>
      <c r="D354" s="299" t="s">
        <v>1000</v>
      </c>
      <c r="E354" s="522">
        <v>-100</v>
      </c>
      <c r="F354" s="522"/>
      <c r="G354" s="333">
        <f t="shared" si="13"/>
        <v>8875.0499999999938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2</v>
      </c>
      <c r="C355" s="298">
        <v>46233</v>
      </c>
      <c r="D355" s="299" t="s">
        <v>1006</v>
      </c>
      <c r="E355" s="522">
        <v>16</v>
      </c>
      <c r="F355" s="522"/>
      <c r="G355" s="333">
        <f t="shared" si="13"/>
        <v>8775.0499999999938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2</v>
      </c>
      <c r="C356" s="298">
        <v>46232</v>
      </c>
      <c r="D356" s="299" t="s">
        <v>308</v>
      </c>
      <c r="E356" s="522">
        <v>60.77</v>
      </c>
      <c r="F356" s="522"/>
      <c r="G356" s="333">
        <f t="shared" si="13"/>
        <v>8791.0499999999938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294</v>
      </c>
      <c r="B357" s="330">
        <v>21</v>
      </c>
      <c r="C357" s="298">
        <v>46232</v>
      </c>
      <c r="D357" s="299" t="s">
        <v>194</v>
      </c>
      <c r="E357" s="522">
        <v>31.47</v>
      </c>
      <c r="F357" s="522"/>
      <c r="G357" s="333">
        <f t="shared" si="13"/>
        <v>8851.8199999999943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294</v>
      </c>
      <c r="B358" s="330">
        <v>21</v>
      </c>
      <c r="C358" s="298">
        <v>46232</v>
      </c>
      <c r="D358" s="299" t="s">
        <v>194</v>
      </c>
      <c r="E358" s="522">
        <v>16.2</v>
      </c>
      <c r="F358" s="522"/>
      <c r="G358" s="333">
        <f t="shared" si="13"/>
        <v>8883.2899999999936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2</v>
      </c>
      <c r="C359" s="298">
        <v>46232</v>
      </c>
      <c r="D359" s="299" t="s">
        <v>346</v>
      </c>
      <c r="E359" s="522">
        <v>11.43</v>
      </c>
      <c r="F359" s="522"/>
      <c r="G359" s="333">
        <f t="shared" si="13"/>
        <v>8899.4899999999943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2</v>
      </c>
      <c r="C360" s="298">
        <v>46232</v>
      </c>
      <c r="D360" s="299" t="s">
        <v>358</v>
      </c>
      <c r="E360" s="522">
        <v>9.9700000000000006</v>
      </c>
      <c r="F360" s="522"/>
      <c r="G360" s="333">
        <f t="shared" si="13"/>
        <v>8910.9199999999946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5</v>
      </c>
      <c r="C361" s="298">
        <v>46232</v>
      </c>
      <c r="D361" s="299" t="s">
        <v>484</v>
      </c>
      <c r="E361" s="522">
        <v>82.36</v>
      </c>
      <c r="F361" s="522"/>
      <c r="G361" s="333">
        <f t="shared" si="13"/>
        <v>8920.889999999994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294</v>
      </c>
      <c r="B362" s="330">
        <v>24</v>
      </c>
      <c r="C362" s="298">
        <v>46232</v>
      </c>
      <c r="D362" s="299" t="s">
        <v>860</v>
      </c>
      <c r="E362" s="522">
        <v>92.25</v>
      </c>
      <c r="F362" s="522"/>
      <c r="G362" s="333">
        <f t="shared" si="13"/>
        <v>9003.2499999999945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4</v>
      </c>
      <c r="C363" s="298">
        <v>46232</v>
      </c>
      <c r="D363" s="299" t="s">
        <v>296</v>
      </c>
      <c r="E363" s="522">
        <v>39.5</v>
      </c>
      <c r="F363" s="522"/>
      <c r="G363" s="333">
        <f t="shared" si="13"/>
        <v>9095.4999999999945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2</v>
      </c>
      <c r="C364" s="298">
        <v>46232</v>
      </c>
      <c r="D364" s="299" t="s">
        <v>296</v>
      </c>
      <c r="E364" s="522">
        <v>15.1</v>
      </c>
      <c r="F364" s="522"/>
      <c r="G364" s="333">
        <f t="shared" si="13"/>
        <v>9134.9999999999945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2</v>
      </c>
      <c r="C365" s="298">
        <v>46232</v>
      </c>
      <c r="D365" s="299" t="s">
        <v>334</v>
      </c>
      <c r="E365" s="522">
        <v>17.68</v>
      </c>
      <c r="F365" s="522"/>
      <c r="G365" s="333">
        <f t="shared" si="13"/>
        <v>9150.0999999999949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5</v>
      </c>
      <c r="C366" s="298">
        <v>46232</v>
      </c>
      <c r="D366" s="299" t="s">
        <v>988</v>
      </c>
      <c r="E366" s="522">
        <v>-205</v>
      </c>
      <c r="F366" s="522"/>
      <c r="G366" s="333">
        <f t="shared" ref="G366:G428" si="14">G367-E366+F366</f>
        <v>9167.7799999999952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294</v>
      </c>
      <c r="B367" s="330">
        <v>20</v>
      </c>
      <c r="C367" s="298">
        <v>46232</v>
      </c>
      <c r="D367" s="299" t="s">
        <v>193</v>
      </c>
      <c r="E367" s="522">
        <v>600</v>
      </c>
      <c r="F367" s="522"/>
      <c r="G367" s="333">
        <f t="shared" si="14"/>
        <v>8962.7799999999952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287</v>
      </c>
      <c r="B368" s="330" t="s">
        <v>287</v>
      </c>
      <c r="C368" s="298">
        <v>46231</v>
      </c>
      <c r="D368" s="299" t="s">
        <v>525</v>
      </c>
      <c r="E368" s="522">
        <v>1171.3800000000001</v>
      </c>
      <c r="F368" s="522">
        <v>1171.3800000000001</v>
      </c>
      <c r="G368" s="333">
        <f t="shared" si="14"/>
        <v>9562.7799999999952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2</v>
      </c>
      <c r="C369" s="298">
        <v>46231</v>
      </c>
      <c r="D369" s="299" t="s">
        <v>334</v>
      </c>
      <c r="E369" s="522">
        <v>11.58</v>
      </c>
      <c r="F369" s="522"/>
      <c r="G369" s="333">
        <f t="shared" si="14"/>
        <v>9562.7799999999934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294</v>
      </c>
      <c r="B370" s="330">
        <v>42</v>
      </c>
      <c r="C370" s="298">
        <v>46231</v>
      </c>
      <c r="D370" s="299" t="s">
        <v>200</v>
      </c>
      <c r="E370" s="522">
        <v>59</v>
      </c>
      <c r="F370" s="522"/>
      <c r="G370" s="333">
        <f t="shared" si="14"/>
        <v>9574.3599999999933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294</v>
      </c>
      <c r="B371" s="330">
        <v>43</v>
      </c>
      <c r="C371" s="298">
        <v>46231</v>
      </c>
      <c r="D371" s="299" t="s">
        <v>201</v>
      </c>
      <c r="E371" s="522">
        <v>50.92</v>
      </c>
      <c r="F371" s="522"/>
      <c r="G371" s="333">
        <f t="shared" si="14"/>
        <v>9633.3599999999933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8</v>
      </c>
      <c r="C372" s="298">
        <v>46231</v>
      </c>
      <c r="D372" s="299" t="s">
        <v>308</v>
      </c>
      <c r="E372" s="522">
        <v>71.75</v>
      </c>
      <c r="F372" s="522"/>
      <c r="G372" s="333">
        <f t="shared" si="14"/>
        <v>9684.2799999999934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6</v>
      </c>
      <c r="C373" s="298">
        <v>46230</v>
      </c>
      <c r="D373" s="299" t="s">
        <v>999</v>
      </c>
      <c r="E373" s="522">
        <v>49.2</v>
      </c>
      <c r="F373" s="522"/>
      <c r="G373" s="333">
        <f t="shared" si="14"/>
        <v>9756.0299999999934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2</v>
      </c>
      <c r="C374" s="298">
        <v>46230</v>
      </c>
      <c r="D374" s="299" t="s">
        <v>353</v>
      </c>
      <c r="E374" s="522">
        <v>20.98</v>
      </c>
      <c r="F374" s="522"/>
      <c r="G374" s="333">
        <f t="shared" si="14"/>
        <v>9805.2299999999941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6</v>
      </c>
      <c r="C375" s="298">
        <v>46230</v>
      </c>
      <c r="D375" s="299" t="s">
        <v>300</v>
      </c>
      <c r="E375" s="522">
        <v>19.16</v>
      </c>
      <c r="F375" s="522"/>
      <c r="G375" s="333">
        <f t="shared" si="14"/>
        <v>9826.2099999999937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2</v>
      </c>
      <c r="C376" s="298">
        <v>46230</v>
      </c>
      <c r="D376" s="299" t="s">
        <v>994</v>
      </c>
      <c r="E376" s="522">
        <v>15.89</v>
      </c>
      <c r="F376" s="522"/>
      <c r="G376" s="333">
        <f t="shared" si="14"/>
        <v>9845.3699999999935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294</v>
      </c>
      <c r="B377" s="330">
        <v>22</v>
      </c>
      <c r="C377" s="298">
        <v>46230</v>
      </c>
      <c r="D377" s="299" t="s">
        <v>998</v>
      </c>
      <c r="E377" s="522">
        <v>15.96</v>
      </c>
      <c r="F377" s="522"/>
      <c r="G377" s="333">
        <f t="shared" si="14"/>
        <v>9861.2599999999929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1</v>
      </c>
      <c r="C378" s="298">
        <v>46230</v>
      </c>
      <c r="D378" s="299" t="s">
        <v>306</v>
      </c>
      <c r="E378" s="522">
        <v>183.73</v>
      </c>
      <c r="F378" s="522"/>
      <c r="G378" s="333">
        <f t="shared" si="14"/>
        <v>9877.2199999999921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4</v>
      </c>
      <c r="C379" s="298">
        <v>46230</v>
      </c>
      <c r="D379" s="299" t="s">
        <v>296</v>
      </c>
      <c r="E379" s="522">
        <v>86.71</v>
      </c>
      <c r="F379" s="522"/>
      <c r="G379" s="333">
        <f t="shared" si="14"/>
        <v>10060.949999999992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2</v>
      </c>
      <c r="C380" s="298">
        <v>46230</v>
      </c>
      <c r="D380" s="299" t="s">
        <v>296</v>
      </c>
      <c r="E380" s="522">
        <v>8.7200000000000006</v>
      </c>
      <c r="F380" s="522"/>
      <c r="G380" s="333">
        <f t="shared" si="14"/>
        <v>10147.659999999991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2</v>
      </c>
      <c r="C381" s="298">
        <v>46230</v>
      </c>
      <c r="D381" s="299" t="s">
        <v>301</v>
      </c>
      <c r="E381" s="522">
        <v>23.5</v>
      </c>
      <c r="F381" s="522"/>
      <c r="G381" s="333">
        <f t="shared" si="14"/>
        <v>10156.37999999999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3</v>
      </c>
      <c r="C382" s="298">
        <v>46230</v>
      </c>
      <c r="D382" s="299" t="s">
        <v>983</v>
      </c>
      <c r="E382" s="522">
        <v>7.18</v>
      </c>
      <c r="F382" s="522"/>
      <c r="G382" s="333">
        <f t="shared" si="14"/>
        <v>10179.87999999999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2</v>
      </c>
      <c r="C383" s="298">
        <v>46229</v>
      </c>
      <c r="D383" s="299" t="s">
        <v>996</v>
      </c>
      <c r="E383" s="522">
        <v>18.350000000000001</v>
      </c>
      <c r="F383" s="522"/>
      <c r="G383" s="333">
        <f t="shared" si="14"/>
        <v>10187.05999999999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8</v>
      </c>
      <c r="C384" s="298">
        <v>46229</v>
      </c>
      <c r="D384" s="299" t="s">
        <v>319</v>
      </c>
      <c r="E384" s="522">
        <v>64.400000000000006</v>
      </c>
      <c r="F384" s="522"/>
      <c r="G384" s="333">
        <f t="shared" si="14"/>
        <v>10205.409999999991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4</v>
      </c>
      <c r="C385" s="298">
        <v>46229</v>
      </c>
      <c r="D385" s="299" t="s">
        <v>296</v>
      </c>
      <c r="E385" s="522">
        <v>42.19</v>
      </c>
      <c r="F385" s="522"/>
      <c r="G385" s="333">
        <f t="shared" si="14"/>
        <v>10269.80999999999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8</v>
      </c>
      <c r="C386" s="298">
        <v>46229</v>
      </c>
      <c r="D386" s="299" t="s">
        <v>296</v>
      </c>
      <c r="E386" s="522">
        <v>60.67</v>
      </c>
      <c r="F386" s="522"/>
      <c r="G386" s="333">
        <f t="shared" si="14"/>
        <v>10311.999999999991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8</v>
      </c>
      <c r="C387" s="298">
        <v>46228</v>
      </c>
      <c r="D387" s="299" t="s">
        <v>995</v>
      </c>
      <c r="E387" s="522">
        <v>40.32</v>
      </c>
      <c r="F387" s="522"/>
      <c r="G387" s="333">
        <f t="shared" si="14"/>
        <v>10372.669999999991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3</v>
      </c>
      <c r="C388" s="298">
        <v>46228</v>
      </c>
      <c r="D388" s="299" t="s">
        <v>455</v>
      </c>
      <c r="E388" s="522">
        <v>7.38</v>
      </c>
      <c r="F388" s="522"/>
      <c r="G388" s="333">
        <f t="shared" si="14"/>
        <v>10412.989999999991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4</v>
      </c>
      <c r="C389" s="298">
        <v>46228</v>
      </c>
      <c r="D389" s="299" t="s">
        <v>455</v>
      </c>
      <c r="E389" s="522">
        <v>39.83</v>
      </c>
      <c r="F389" s="522"/>
      <c r="G389" s="333">
        <f t="shared" si="14"/>
        <v>10420.36999999999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5</v>
      </c>
      <c r="C390" s="298">
        <v>46228</v>
      </c>
      <c r="D390" s="299" t="s">
        <v>475</v>
      </c>
      <c r="E390" s="522">
        <v>20</v>
      </c>
      <c r="F390" s="522"/>
      <c r="G390" s="333">
        <f t="shared" si="14"/>
        <v>10460.19999999999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294</v>
      </c>
      <c r="B391" s="330">
        <v>12</v>
      </c>
      <c r="C391" s="298">
        <v>46228</v>
      </c>
      <c r="D391" s="299" t="s">
        <v>314</v>
      </c>
      <c r="E391" s="522">
        <v>204.48</v>
      </c>
      <c r="F391" s="522"/>
      <c r="G391" s="333">
        <f t="shared" si="14"/>
        <v>10480.19999999999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3</v>
      </c>
      <c r="C392" s="298">
        <v>46228</v>
      </c>
      <c r="D392" s="299" t="s">
        <v>991</v>
      </c>
      <c r="E392" s="522">
        <v>11.33</v>
      </c>
      <c r="F392" s="522"/>
      <c r="G392" s="333">
        <f t="shared" si="14"/>
        <v>10684.679999999989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2</v>
      </c>
      <c r="C393" s="298">
        <v>46228</v>
      </c>
      <c r="D393" s="299" t="s">
        <v>997</v>
      </c>
      <c r="E393" s="522">
        <v>120.77</v>
      </c>
      <c r="F393" s="522"/>
      <c r="G393" s="333">
        <f t="shared" si="14"/>
        <v>10696.009999999989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2</v>
      </c>
      <c r="C394" s="298">
        <v>46227</v>
      </c>
      <c r="D394" s="299" t="s">
        <v>990</v>
      </c>
      <c r="E394" s="522">
        <v>46.21</v>
      </c>
      <c r="F394" s="522"/>
      <c r="G394" s="333">
        <f t="shared" si="14"/>
        <v>10816.77999999999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5</v>
      </c>
      <c r="C395" s="298">
        <v>46227</v>
      </c>
      <c r="D395" s="299" t="s">
        <v>340</v>
      </c>
      <c r="E395" s="522">
        <v>95.85</v>
      </c>
      <c r="F395" s="522"/>
      <c r="G395" s="333">
        <f t="shared" si="14"/>
        <v>10862.989999999989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2</v>
      </c>
      <c r="C396" s="298">
        <v>46227</v>
      </c>
      <c r="D396" s="299" t="s">
        <v>324</v>
      </c>
      <c r="E396" s="522">
        <v>9.06</v>
      </c>
      <c r="F396" s="522"/>
      <c r="G396" s="333">
        <f t="shared" si="14"/>
        <v>10958.839999999989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2</v>
      </c>
      <c r="C397" s="298">
        <v>46227</v>
      </c>
      <c r="D397" s="299" t="s">
        <v>358</v>
      </c>
      <c r="E397" s="522">
        <v>26.47</v>
      </c>
      <c r="F397" s="522"/>
      <c r="G397" s="333">
        <f t="shared" si="14"/>
        <v>10967.899999999989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6</v>
      </c>
      <c r="C398" s="298">
        <v>46227</v>
      </c>
      <c r="D398" s="299" t="s">
        <v>1003</v>
      </c>
      <c r="E398" s="522">
        <v>90</v>
      </c>
      <c r="F398" s="522"/>
      <c r="G398" s="333">
        <f t="shared" si="14"/>
        <v>10994.369999999988</v>
      </c>
      <c r="H398" s="334" t="s">
        <v>298</v>
      </c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3</v>
      </c>
      <c r="C399" s="298">
        <v>46226</v>
      </c>
      <c r="D399" s="299" t="s">
        <v>455</v>
      </c>
      <c r="E399" s="522">
        <v>29.72</v>
      </c>
      <c r="F399" s="522"/>
      <c r="G399" s="333">
        <f t="shared" si="14"/>
        <v>11084.369999999988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287</v>
      </c>
      <c r="B400" s="330" t="s">
        <v>287</v>
      </c>
      <c r="C400" s="298">
        <v>46226</v>
      </c>
      <c r="D400" s="299" t="s">
        <v>315</v>
      </c>
      <c r="E400" s="522">
        <v>133.13999999999999</v>
      </c>
      <c r="F400" s="522">
        <v>133.13999999999999</v>
      </c>
      <c r="G400" s="333">
        <f t="shared" si="14"/>
        <v>11114.089999999987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291</v>
      </c>
      <c r="B401" s="330">
        <v>39</v>
      </c>
      <c r="C401" s="298">
        <v>46226</v>
      </c>
      <c r="D401" s="299" t="s">
        <v>292</v>
      </c>
      <c r="E401" s="522"/>
      <c r="F401" s="522">
        <v>2763.78</v>
      </c>
      <c r="G401" s="333">
        <f t="shared" si="14"/>
        <v>11114.089999999987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8</v>
      </c>
      <c r="C402" s="298">
        <v>46226</v>
      </c>
      <c r="D402" s="299" t="s">
        <v>992</v>
      </c>
      <c r="E402" s="522">
        <v>92.36</v>
      </c>
      <c r="F402" s="522"/>
      <c r="G402" s="333">
        <f t="shared" si="14"/>
        <v>8350.3099999999868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3</v>
      </c>
      <c r="C403" s="298">
        <v>46226</v>
      </c>
      <c r="D403" s="299" t="s">
        <v>983</v>
      </c>
      <c r="E403" s="522">
        <v>25</v>
      </c>
      <c r="F403" s="522"/>
      <c r="G403" s="333">
        <f t="shared" si="14"/>
        <v>8442.6699999999873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4</v>
      </c>
      <c r="C404" s="298">
        <v>46226</v>
      </c>
      <c r="D404" s="299" t="s">
        <v>296</v>
      </c>
      <c r="E404" s="522">
        <v>49.15</v>
      </c>
      <c r="F404" s="522"/>
      <c r="G404" s="333">
        <f t="shared" si="14"/>
        <v>8467.6699999999873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6</v>
      </c>
      <c r="C405" s="298">
        <v>46226</v>
      </c>
      <c r="D405" s="299" t="s">
        <v>993</v>
      </c>
      <c r="E405" s="522">
        <v>21.6</v>
      </c>
      <c r="F405" s="522"/>
      <c r="G405" s="333">
        <f t="shared" si="14"/>
        <v>8516.819999999987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8</v>
      </c>
      <c r="C406" s="298">
        <v>46225</v>
      </c>
      <c r="D406" s="299" t="s">
        <v>319</v>
      </c>
      <c r="E406" s="522">
        <v>21.28</v>
      </c>
      <c r="F406" s="522"/>
      <c r="G406" s="333">
        <f t="shared" si="14"/>
        <v>8538.4199999999873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2</v>
      </c>
      <c r="C407" s="298">
        <v>46225</v>
      </c>
      <c r="D407" s="299" t="s">
        <v>358</v>
      </c>
      <c r="E407" s="522">
        <v>17.260000000000002</v>
      </c>
      <c r="F407" s="522"/>
      <c r="G407" s="333">
        <f t="shared" si="14"/>
        <v>8559.699999999988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291</v>
      </c>
      <c r="B408" s="330">
        <v>40</v>
      </c>
      <c r="C408" s="298">
        <v>46225</v>
      </c>
      <c r="D408" s="299" t="s">
        <v>316</v>
      </c>
      <c r="E408" s="522"/>
      <c r="F408" s="522">
        <v>4292.68</v>
      </c>
      <c r="G408" s="333">
        <f t="shared" si="14"/>
        <v>8576.9599999999882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1</v>
      </c>
      <c r="C409" s="298">
        <v>46223</v>
      </c>
      <c r="D409" s="299" t="s">
        <v>306</v>
      </c>
      <c r="E409" s="522">
        <v>148.97999999999999</v>
      </c>
      <c r="F409" s="522"/>
      <c r="G409" s="333">
        <f t="shared" si="14"/>
        <v>4284.279999999987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294</v>
      </c>
      <c r="B410" s="330">
        <v>22</v>
      </c>
      <c r="C410" s="298">
        <v>46223</v>
      </c>
      <c r="D410" s="299" t="s">
        <v>323</v>
      </c>
      <c r="E410" s="522">
        <v>20.22</v>
      </c>
      <c r="F410" s="522"/>
      <c r="G410" s="333">
        <f t="shared" si="14"/>
        <v>4433.2599999999866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5</v>
      </c>
      <c r="C411" s="298">
        <v>46223</v>
      </c>
      <c r="D411" s="299" t="s">
        <v>988</v>
      </c>
      <c r="E411" s="522">
        <v>-313</v>
      </c>
      <c r="F411" s="522"/>
      <c r="G411" s="333">
        <f t="shared" si="14"/>
        <v>4453.4799999999868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4</v>
      </c>
      <c r="C412" s="298">
        <v>46222</v>
      </c>
      <c r="D412" s="299" t="s">
        <v>310</v>
      </c>
      <c r="E412" s="522">
        <v>43.41</v>
      </c>
      <c r="F412" s="522"/>
      <c r="G412" s="333">
        <f t="shared" si="14"/>
        <v>4140.4799999999868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1</v>
      </c>
      <c r="C413" s="298">
        <v>46222</v>
      </c>
      <c r="D413" s="299" t="s">
        <v>329</v>
      </c>
      <c r="E413" s="522">
        <v>70.98</v>
      </c>
      <c r="F413" s="522"/>
      <c r="G413" s="333">
        <f t="shared" si="14"/>
        <v>4183.8899999999867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1</v>
      </c>
      <c r="C414" s="298">
        <v>46222</v>
      </c>
      <c r="D414" s="299" t="s">
        <v>306</v>
      </c>
      <c r="E414" s="522">
        <v>0.42</v>
      </c>
      <c r="F414" s="522"/>
      <c r="G414" s="333">
        <f t="shared" si="14"/>
        <v>4254.8699999999862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294</v>
      </c>
      <c r="B415" s="330">
        <v>22</v>
      </c>
      <c r="C415" s="298">
        <v>46222</v>
      </c>
      <c r="D415" s="299" t="s">
        <v>923</v>
      </c>
      <c r="E415" s="522">
        <v>7.46</v>
      </c>
      <c r="F415" s="522"/>
      <c r="G415" s="333">
        <f t="shared" si="14"/>
        <v>4255.2899999999863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6</v>
      </c>
      <c r="C416" s="298">
        <v>46222</v>
      </c>
      <c r="D416" s="299" t="s">
        <v>987</v>
      </c>
      <c r="E416" s="522">
        <v>60</v>
      </c>
      <c r="F416" s="522"/>
      <c r="G416" s="333">
        <f t="shared" si="14"/>
        <v>4262.7499999999864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2</v>
      </c>
      <c r="C417" s="298">
        <v>46221</v>
      </c>
      <c r="D417" s="299" t="s">
        <v>346</v>
      </c>
      <c r="E417" s="522">
        <v>11.77</v>
      </c>
      <c r="F417" s="522"/>
      <c r="G417" s="333">
        <f t="shared" si="14"/>
        <v>4322.7499999999864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2</v>
      </c>
      <c r="C418" s="298">
        <v>46221</v>
      </c>
      <c r="D418" s="299" t="s">
        <v>308</v>
      </c>
      <c r="E418" s="522">
        <v>123.68</v>
      </c>
      <c r="F418" s="522"/>
      <c r="G418" s="333">
        <f t="shared" si="14"/>
        <v>4334.5199999999868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8</v>
      </c>
      <c r="C419" s="298">
        <v>46221</v>
      </c>
      <c r="D419" s="299" t="s">
        <v>989</v>
      </c>
      <c r="E419" s="522">
        <v>27.37</v>
      </c>
      <c r="F419" s="522"/>
      <c r="G419" s="333">
        <f t="shared" si="14"/>
        <v>4458.1999999999871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8</v>
      </c>
      <c r="C420" s="298">
        <v>46221</v>
      </c>
      <c r="D420" s="299" t="s">
        <v>989</v>
      </c>
      <c r="E420" s="522">
        <v>25.2</v>
      </c>
      <c r="F420" s="522"/>
      <c r="G420" s="333">
        <f t="shared" si="14"/>
        <v>4485.569999999987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294</v>
      </c>
      <c r="B421" s="330">
        <v>22</v>
      </c>
      <c r="C421" s="298">
        <v>46221</v>
      </c>
      <c r="D421" s="299" t="s">
        <v>930</v>
      </c>
      <c r="E421" s="522">
        <v>13.84</v>
      </c>
      <c r="F421" s="522"/>
      <c r="G421" s="333">
        <f t="shared" si="14"/>
        <v>4510.7699999999868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294</v>
      </c>
      <c r="B422" s="330">
        <v>21</v>
      </c>
      <c r="C422" s="298">
        <v>46220</v>
      </c>
      <c r="D422" s="299" t="s">
        <v>194</v>
      </c>
      <c r="E422" s="522">
        <v>81</v>
      </c>
      <c r="F422" s="522"/>
      <c r="G422" s="333">
        <f t="shared" si="14"/>
        <v>4524.6099999999869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294</v>
      </c>
      <c r="B423" s="330">
        <v>43</v>
      </c>
      <c r="C423" s="298">
        <v>46220</v>
      </c>
      <c r="D423" s="299" t="s">
        <v>333</v>
      </c>
      <c r="E423" s="522">
        <v>22.35</v>
      </c>
      <c r="F423" s="522"/>
      <c r="G423" s="333">
        <f t="shared" si="14"/>
        <v>4605.6099999999869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294</v>
      </c>
      <c r="B424" s="330">
        <v>42</v>
      </c>
      <c r="C424" s="298">
        <v>46220</v>
      </c>
      <c r="D424" s="299" t="s">
        <v>333</v>
      </c>
      <c r="E424" s="522">
        <v>29.8</v>
      </c>
      <c r="F424" s="522"/>
      <c r="G424" s="333">
        <f t="shared" si="14"/>
        <v>4627.9599999999873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294</v>
      </c>
      <c r="B425" s="330">
        <v>17</v>
      </c>
      <c r="C425" s="298">
        <v>46220</v>
      </c>
      <c r="D425" s="299" t="s">
        <v>188</v>
      </c>
      <c r="E425" s="522">
        <v>42.65</v>
      </c>
      <c r="F425" s="522"/>
      <c r="G425" s="333">
        <f t="shared" si="14"/>
        <v>4657.7599999999875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294</v>
      </c>
      <c r="B426" s="330">
        <v>23</v>
      </c>
      <c r="C426" s="298">
        <v>46220</v>
      </c>
      <c r="D426" s="299" t="s">
        <v>63</v>
      </c>
      <c r="E426" s="522">
        <v>529.46</v>
      </c>
      <c r="F426" s="522"/>
      <c r="G426" s="333">
        <f t="shared" si="14"/>
        <v>4700.4099999999871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294</v>
      </c>
      <c r="B427" s="330">
        <v>11</v>
      </c>
      <c r="C427" s="298">
        <v>46219</v>
      </c>
      <c r="D427" s="299" t="s">
        <v>178</v>
      </c>
      <c r="E427" s="522">
        <v>256.64</v>
      </c>
      <c r="F427" s="522"/>
      <c r="G427" s="333">
        <f t="shared" si="14"/>
        <v>5229.8699999999872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5</v>
      </c>
      <c r="C428" s="298">
        <v>46219</v>
      </c>
      <c r="D428" s="299" t="s">
        <v>340</v>
      </c>
      <c r="E428" s="522">
        <v>21.3</v>
      </c>
      <c r="F428" s="522"/>
      <c r="G428" s="333">
        <f t="shared" si="14"/>
        <v>5486.5099999999875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291</v>
      </c>
      <c r="B429" s="330">
        <v>38</v>
      </c>
      <c r="C429" s="298">
        <v>46218</v>
      </c>
      <c r="D429" s="299" t="s">
        <v>293</v>
      </c>
      <c r="E429" s="522"/>
      <c r="F429" s="522">
        <v>4720.84</v>
      </c>
      <c r="G429" s="333">
        <f t="shared" ref="G429:G434" si="15">G430-E429+F429</f>
        <v>5507.8099999999877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5</v>
      </c>
      <c r="C430" s="298">
        <v>46218</v>
      </c>
      <c r="D430" s="299" t="s">
        <v>985</v>
      </c>
      <c r="E430" s="522">
        <v>429.82</v>
      </c>
      <c r="F430" s="522"/>
      <c r="G430" s="333">
        <f t="shared" si="15"/>
        <v>786.96999999998775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2</v>
      </c>
      <c r="C431" s="298">
        <v>46218</v>
      </c>
      <c r="D431" s="299" t="s">
        <v>981</v>
      </c>
      <c r="E431" s="522">
        <v>80.319999999999993</v>
      </c>
      <c r="F431" s="522"/>
      <c r="G431" s="333">
        <f t="shared" si="15"/>
        <v>1216.7899999999877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6</v>
      </c>
      <c r="C432" s="298">
        <v>46216</v>
      </c>
      <c r="D432" s="299" t="s">
        <v>312</v>
      </c>
      <c r="E432" s="522">
        <v>51.94</v>
      </c>
      <c r="F432" s="522"/>
      <c r="G432" s="333">
        <f t="shared" si="15"/>
        <v>1297.1099999999876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2</v>
      </c>
      <c r="C433" s="298">
        <v>46216</v>
      </c>
      <c r="D433" s="299" t="s">
        <v>984</v>
      </c>
      <c r="E433" s="522">
        <v>43.13</v>
      </c>
      <c r="F433" s="522"/>
      <c r="G433" s="333">
        <f t="shared" si="15"/>
        <v>1349.0499999999877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294</v>
      </c>
      <c r="B434" s="330">
        <v>19</v>
      </c>
      <c r="C434" s="298">
        <v>46216</v>
      </c>
      <c r="D434" s="299" t="s">
        <v>191</v>
      </c>
      <c r="E434" s="522">
        <v>200</v>
      </c>
      <c r="F434" s="522"/>
      <c r="G434" s="333">
        <f t="shared" si="15"/>
        <v>1392.1799999999878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294</v>
      </c>
      <c r="B435" s="330">
        <v>15</v>
      </c>
      <c r="C435" s="298">
        <v>46216</v>
      </c>
      <c r="D435" s="299" t="s">
        <v>185</v>
      </c>
      <c r="E435" s="522">
        <v>64.05</v>
      </c>
      <c r="F435" s="522"/>
      <c r="G435" s="333">
        <f t="shared" ref="G435:G537" si="16">G436-E435+F435</f>
        <v>1592.1799999999878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335</v>
      </c>
      <c r="B436" s="330" t="s">
        <v>335</v>
      </c>
      <c r="C436" s="298">
        <v>46216</v>
      </c>
      <c r="D436" s="299" t="s">
        <v>336</v>
      </c>
      <c r="E436" s="522">
        <v>63.44</v>
      </c>
      <c r="F436" s="522"/>
      <c r="G436" s="333">
        <f t="shared" si="16"/>
        <v>1656.2299999999877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4</v>
      </c>
      <c r="C437" s="298">
        <v>46215</v>
      </c>
      <c r="D437" s="299" t="s">
        <v>310</v>
      </c>
      <c r="E437" s="522">
        <v>34.85</v>
      </c>
      <c r="F437" s="522"/>
      <c r="G437" s="333">
        <f t="shared" si="16"/>
        <v>1719.6699999999878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8</v>
      </c>
      <c r="C438" s="298">
        <v>46215</v>
      </c>
      <c r="D438" s="299" t="s">
        <v>982</v>
      </c>
      <c r="E438" s="522">
        <v>29.2</v>
      </c>
      <c r="F438" s="522"/>
      <c r="G438" s="333">
        <f t="shared" si="16"/>
        <v>1754.5199999999877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6</v>
      </c>
      <c r="C439" s="298">
        <v>46215</v>
      </c>
      <c r="D439" s="299" t="s">
        <v>980</v>
      </c>
      <c r="E439" s="522">
        <v>81.75</v>
      </c>
      <c r="F439" s="522"/>
      <c r="G439" s="333">
        <f t="shared" si="16"/>
        <v>1783.7199999999877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5</v>
      </c>
      <c r="C440" s="298">
        <v>46215</v>
      </c>
      <c r="D440" s="299" t="s">
        <v>980</v>
      </c>
      <c r="E440" s="522">
        <v>81.75</v>
      </c>
      <c r="F440" s="522"/>
      <c r="G440" s="333">
        <f t="shared" si="16"/>
        <v>1865.4699999999877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3</v>
      </c>
      <c r="C441" s="298">
        <v>46214</v>
      </c>
      <c r="D441" s="299" t="s">
        <v>983</v>
      </c>
      <c r="E441" s="522">
        <v>25</v>
      </c>
      <c r="F441" s="522"/>
      <c r="G441" s="333">
        <f t="shared" si="16"/>
        <v>1947.2199999999877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294</v>
      </c>
      <c r="B442" s="330">
        <v>22</v>
      </c>
      <c r="C442" s="298">
        <v>46214</v>
      </c>
      <c r="D442" s="299" t="s">
        <v>352</v>
      </c>
      <c r="E442" s="522">
        <v>21.29</v>
      </c>
      <c r="F442" s="522"/>
      <c r="G442" s="333">
        <f t="shared" si="16"/>
        <v>1972.2199999999877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2</v>
      </c>
      <c r="C443" s="298">
        <v>46214</v>
      </c>
      <c r="D443" s="299" t="s">
        <v>308</v>
      </c>
      <c r="E443" s="522">
        <v>54.48</v>
      </c>
      <c r="F443" s="522"/>
      <c r="G443" s="333">
        <f t="shared" si="16"/>
        <v>1993.5099999999877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8</v>
      </c>
      <c r="C444" s="298">
        <v>46214</v>
      </c>
      <c r="D444" s="299" t="s">
        <v>308</v>
      </c>
      <c r="E444" s="522">
        <v>54.49</v>
      </c>
      <c r="F444" s="522"/>
      <c r="G444" s="333">
        <f t="shared" si="16"/>
        <v>2047.9899999999877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1</v>
      </c>
      <c r="C445" s="298">
        <v>46214</v>
      </c>
      <c r="D445" s="299" t="s">
        <v>311</v>
      </c>
      <c r="E445" s="522">
        <v>167.26</v>
      </c>
      <c r="F445" s="522"/>
      <c r="G445" s="333">
        <f t="shared" si="16"/>
        <v>2102.4799999999877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1</v>
      </c>
      <c r="C446" s="298">
        <v>46214</v>
      </c>
      <c r="D446" s="299" t="s">
        <v>329</v>
      </c>
      <c r="E446" s="522">
        <v>81.73</v>
      </c>
      <c r="F446" s="522"/>
      <c r="G446" s="333">
        <f t="shared" si="16"/>
        <v>2269.7399999999875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6</v>
      </c>
      <c r="C447" s="298">
        <v>46213</v>
      </c>
      <c r="D447" s="299" t="s">
        <v>885</v>
      </c>
      <c r="E447" s="522">
        <v>120</v>
      </c>
      <c r="F447" s="522"/>
      <c r="G447" s="333">
        <f t="shared" si="16"/>
        <v>2351.4699999999875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6</v>
      </c>
      <c r="C448" s="298">
        <v>46213</v>
      </c>
      <c r="D448" s="299" t="s">
        <v>907</v>
      </c>
      <c r="E448" s="522">
        <v>-0.06</v>
      </c>
      <c r="F448" s="522"/>
      <c r="G448" s="333">
        <f t="shared" si="16"/>
        <v>2471.4699999999875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294</v>
      </c>
      <c r="B449" s="330">
        <v>22</v>
      </c>
      <c r="C449" s="298">
        <v>46213</v>
      </c>
      <c r="D449" s="299" t="s">
        <v>979</v>
      </c>
      <c r="E449" s="522">
        <v>5.31</v>
      </c>
      <c r="F449" s="522"/>
      <c r="G449" s="333">
        <f t="shared" si="16"/>
        <v>2471.4099999999876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6</v>
      </c>
      <c r="C450" s="298">
        <v>46213</v>
      </c>
      <c r="D450" s="299" t="s">
        <v>300</v>
      </c>
      <c r="E450" s="522">
        <v>25.52</v>
      </c>
      <c r="F450" s="522"/>
      <c r="G450" s="333">
        <f t="shared" si="16"/>
        <v>2476.7199999999875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1</v>
      </c>
      <c r="C451" s="298">
        <v>46213</v>
      </c>
      <c r="D451" s="299" t="s">
        <v>831</v>
      </c>
      <c r="E451" s="522">
        <v>13.03</v>
      </c>
      <c r="F451" s="522"/>
      <c r="G451" s="333">
        <f t="shared" si="16"/>
        <v>2502.2399999999875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2</v>
      </c>
      <c r="C452" s="298">
        <v>46213</v>
      </c>
      <c r="D452" s="299" t="s">
        <v>371</v>
      </c>
      <c r="E452" s="522">
        <v>9.4600000000000009</v>
      </c>
      <c r="F452" s="522"/>
      <c r="G452" s="333">
        <f t="shared" si="16"/>
        <v>2515.2699999999877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2</v>
      </c>
      <c r="C453" s="298">
        <v>46212</v>
      </c>
      <c r="D453" s="299" t="s">
        <v>981</v>
      </c>
      <c r="E453" s="522">
        <v>50.73</v>
      </c>
      <c r="F453" s="522"/>
      <c r="G453" s="333">
        <f t="shared" si="16"/>
        <v>2524.7299999999877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5</v>
      </c>
      <c r="C454" s="298">
        <v>46212</v>
      </c>
      <c r="D454" s="299" t="s">
        <v>854</v>
      </c>
      <c r="E454" s="522">
        <v>10.68</v>
      </c>
      <c r="F454" s="522"/>
      <c r="G454" s="333">
        <f t="shared" si="16"/>
        <v>2575.4599999999878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2</v>
      </c>
      <c r="C455" s="298">
        <v>46212</v>
      </c>
      <c r="D455" s="299" t="s">
        <v>977</v>
      </c>
      <c r="E455" s="522">
        <v>33.29</v>
      </c>
      <c r="F455" s="522"/>
      <c r="G455" s="333">
        <f t="shared" si="16"/>
        <v>2586.1399999999876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6</v>
      </c>
      <c r="C456" s="298">
        <v>46212</v>
      </c>
      <c r="D456" s="299" t="s">
        <v>978</v>
      </c>
      <c r="E456" s="522">
        <v>41.79</v>
      </c>
      <c r="F456" s="522"/>
      <c r="G456" s="333">
        <f t="shared" si="16"/>
        <v>2619.4299999999876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335</v>
      </c>
      <c r="B457" s="330" t="s">
        <v>335</v>
      </c>
      <c r="C457" s="298">
        <v>46212</v>
      </c>
      <c r="D457" s="299" t="s">
        <v>460</v>
      </c>
      <c r="E457" s="522"/>
      <c r="F457" s="522">
        <v>620</v>
      </c>
      <c r="G457" s="333">
        <f t="shared" si="16"/>
        <v>2661.2199999999875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291</v>
      </c>
      <c r="B458" s="330">
        <v>41</v>
      </c>
      <c r="C458" s="298">
        <v>46212</v>
      </c>
      <c r="D458" s="299" t="s">
        <v>974</v>
      </c>
      <c r="E458" s="522"/>
      <c r="F458" s="522">
        <v>800</v>
      </c>
      <c r="G458" s="333">
        <f t="shared" si="16"/>
        <v>2041.2199999999875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291</v>
      </c>
      <c r="B459" s="330">
        <v>39</v>
      </c>
      <c r="C459" s="298">
        <v>46212</v>
      </c>
      <c r="D459" s="299" t="s">
        <v>292</v>
      </c>
      <c r="E459" s="522"/>
      <c r="F459" s="522">
        <v>2763.78</v>
      </c>
      <c r="G459" s="333">
        <f t="shared" si="16"/>
        <v>1241.2199999999875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2</v>
      </c>
      <c r="C460" s="298">
        <v>46211</v>
      </c>
      <c r="D460" s="299" t="s">
        <v>390</v>
      </c>
      <c r="E460" s="522">
        <v>7.73</v>
      </c>
      <c r="F460" s="522"/>
      <c r="G460" s="333">
        <f t="shared" si="16"/>
        <v>-1522.5600000000127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3</v>
      </c>
      <c r="C461" s="298">
        <v>46211</v>
      </c>
      <c r="D461" s="299" t="s">
        <v>904</v>
      </c>
      <c r="E461" s="522">
        <v>3.5</v>
      </c>
      <c r="F461" s="522"/>
      <c r="G461" s="333">
        <f t="shared" si="16"/>
        <v>-1514.8300000000127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4</v>
      </c>
      <c r="C462" s="298">
        <v>46211</v>
      </c>
      <c r="D462" s="299" t="s">
        <v>904</v>
      </c>
      <c r="E462" s="522">
        <v>75.75</v>
      </c>
      <c r="F462" s="522"/>
      <c r="G462" s="333">
        <f t="shared" si="16"/>
        <v>-1511.3300000000127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3</v>
      </c>
      <c r="C463" s="298">
        <v>46211</v>
      </c>
      <c r="D463" s="299" t="s">
        <v>309</v>
      </c>
      <c r="E463" s="522">
        <v>4.1900000000000004</v>
      </c>
      <c r="F463" s="522"/>
      <c r="G463" s="333">
        <f t="shared" si="16"/>
        <v>-1435.5800000000127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1</v>
      </c>
      <c r="C464" s="298">
        <v>46211</v>
      </c>
      <c r="D464" s="299" t="s">
        <v>306</v>
      </c>
      <c r="E464" s="522">
        <v>145.94999999999999</v>
      </c>
      <c r="F464" s="522"/>
      <c r="G464" s="333">
        <f t="shared" si="16"/>
        <v>-1431.3900000000126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4</v>
      </c>
      <c r="C465" s="298">
        <v>46211</v>
      </c>
      <c r="D465" s="299" t="s">
        <v>296</v>
      </c>
      <c r="E465" s="522">
        <v>63.09</v>
      </c>
      <c r="F465" s="522"/>
      <c r="G465" s="333">
        <f t="shared" si="16"/>
        <v>-1285.4400000000126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8</v>
      </c>
      <c r="C466" s="298">
        <v>46211</v>
      </c>
      <c r="D466" s="299" t="s">
        <v>296</v>
      </c>
      <c r="E466" s="522">
        <v>17.739999999999998</v>
      </c>
      <c r="F466" s="522"/>
      <c r="G466" s="333">
        <f t="shared" si="16"/>
        <v>-1222.3500000000126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6</v>
      </c>
      <c r="C467" s="298">
        <v>46211</v>
      </c>
      <c r="D467" s="299" t="s">
        <v>306</v>
      </c>
      <c r="E467" s="522">
        <v>155.91999999999999</v>
      </c>
      <c r="F467" s="522"/>
      <c r="G467" s="333">
        <f t="shared" si="16"/>
        <v>-1204.6100000000126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1</v>
      </c>
      <c r="C468" s="298">
        <v>46211</v>
      </c>
      <c r="D468" s="299" t="s">
        <v>976</v>
      </c>
      <c r="E468" s="522">
        <v>31.58</v>
      </c>
      <c r="F468" s="522"/>
      <c r="G468" s="333">
        <f t="shared" si="16"/>
        <v>-1048.6900000000126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8</v>
      </c>
      <c r="C469" s="298">
        <v>46211</v>
      </c>
      <c r="D469" s="299" t="s">
        <v>455</v>
      </c>
      <c r="E469" s="522">
        <v>23.31</v>
      </c>
      <c r="F469" s="522"/>
      <c r="G469" s="333">
        <f t="shared" si="16"/>
        <v>-1017.1100000000125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6</v>
      </c>
      <c r="C470" s="298">
        <v>46211</v>
      </c>
      <c r="D470" s="299" t="s">
        <v>442</v>
      </c>
      <c r="E470" s="522">
        <v>16</v>
      </c>
      <c r="F470" s="522"/>
      <c r="G470" s="333">
        <f t="shared" si="16"/>
        <v>-993.80000000001257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4</v>
      </c>
      <c r="C471" s="298">
        <v>46210</v>
      </c>
      <c r="D471" s="299" t="s">
        <v>310</v>
      </c>
      <c r="E471" s="522">
        <v>39.11</v>
      </c>
      <c r="F471" s="522"/>
      <c r="G471" s="333">
        <f t="shared" si="16"/>
        <v>-977.80000000001257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294</v>
      </c>
      <c r="B472" s="330">
        <v>9</v>
      </c>
      <c r="C472" s="298">
        <v>46210</v>
      </c>
      <c r="D472" s="299" t="s">
        <v>58</v>
      </c>
      <c r="E472" s="522">
        <v>1231.68</v>
      </c>
      <c r="F472" s="522"/>
      <c r="G472" s="333">
        <f t="shared" si="16"/>
        <v>-938.69000000001256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335</v>
      </c>
      <c r="B473" s="330" t="s">
        <v>335</v>
      </c>
      <c r="C473" s="298">
        <v>46210</v>
      </c>
      <c r="D473" s="299" t="s">
        <v>447</v>
      </c>
      <c r="E473" s="522">
        <v>53.37</v>
      </c>
      <c r="F473" s="522"/>
      <c r="G473" s="333">
        <f t="shared" si="16"/>
        <v>292.9899999999875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294</v>
      </c>
      <c r="B474" s="330">
        <v>13</v>
      </c>
      <c r="C474" s="298">
        <v>46209</v>
      </c>
      <c r="D474" s="299" t="s">
        <v>902</v>
      </c>
      <c r="E474" s="522">
        <v>218.33</v>
      </c>
      <c r="F474" s="522"/>
      <c r="G474" s="333">
        <f t="shared" si="16"/>
        <v>346.35999999998751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287</v>
      </c>
      <c r="B475" s="330" t="s">
        <v>287</v>
      </c>
      <c r="C475" s="298">
        <v>46209</v>
      </c>
      <c r="D475" s="299" t="s">
        <v>959</v>
      </c>
      <c r="E475" s="522">
        <v>1182.68</v>
      </c>
      <c r="F475" s="522">
        <v>1182.68</v>
      </c>
      <c r="G475" s="333">
        <f t="shared" si="16"/>
        <v>564.68999999998755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3</v>
      </c>
      <c r="C476" s="298">
        <v>46209</v>
      </c>
      <c r="D476" s="299" t="s">
        <v>309</v>
      </c>
      <c r="E476" s="522">
        <v>6.19</v>
      </c>
      <c r="F476" s="522"/>
      <c r="G476" s="333">
        <f t="shared" si="16"/>
        <v>564.68999999998755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8</v>
      </c>
      <c r="C477" s="298">
        <v>46209</v>
      </c>
      <c r="D477" s="299" t="s">
        <v>969</v>
      </c>
      <c r="E477" s="522">
        <v>9.7200000000000006</v>
      </c>
      <c r="F477" s="522"/>
      <c r="G477" s="333">
        <f t="shared" si="16"/>
        <v>570.8799999999876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2</v>
      </c>
      <c r="C478" s="298">
        <v>46209</v>
      </c>
      <c r="D478" s="299" t="s">
        <v>353</v>
      </c>
      <c r="E478" s="522">
        <v>21.99</v>
      </c>
      <c r="F478" s="522"/>
      <c r="G478" s="333">
        <f t="shared" si="16"/>
        <v>580.59999999998763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2</v>
      </c>
      <c r="C479" s="298">
        <v>46209</v>
      </c>
      <c r="D479" s="299" t="s">
        <v>296</v>
      </c>
      <c r="E479" s="522">
        <v>10.02</v>
      </c>
      <c r="F479" s="522"/>
      <c r="G479" s="333">
        <f t="shared" si="16"/>
        <v>602.58999999998764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4</v>
      </c>
      <c r="C480" s="298">
        <v>46209</v>
      </c>
      <c r="D480" s="299" t="s">
        <v>296</v>
      </c>
      <c r="E480" s="522">
        <v>55.19</v>
      </c>
      <c r="F480" s="522"/>
      <c r="G480" s="333">
        <f t="shared" si="16"/>
        <v>612.60999999998762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294</v>
      </c>
      <c r="B481" s="330">
        <v>14</v>
      </c>
      <c r="C481" s="298">
        <v>46209</v>
      </c>
      <c r="D481" s="299" t="s">
        <v>958</v>
      </c>
      <c r="E481" s="522">
        <v>66.67</v>
      </c>
      <c r="F481" s="522"/>
      <c r="G481" s="333">
        <f t="shared" si="16"/>
        <v>667.79999999998756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294</v>
      </c>
      <c r="B482" s="330">
        <v>14</v>
      </c>
      <c r="C482" s="298">
        <v>46209</v>
      </c>
      <c r="D482" s="299" t="s">
        <v>367</v>
      </c>
      <c r="E482" s="522">
        <v>70.25</v>
      </c>
      <c r="F482" s="522"/>
      <c r="G482" s="333">
        <f t="shared" si="16"/>
        <v>734.46999999998752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4</v>
      </c>
      <c r="C483" s="298">
        <v>46209</v>
      </c>
      <c r="D483" s="299" t="s">
        <v>334</v>
      </c>
      <c r="E483" s="522">
        <v>36.090000000000003</v>
      </c>
      <c r="F483" s="522"/>
      <c r="G483" s="333">
        <f t="shared" si="16"/>
        <v>804.71999999998752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2</v>
      </c>
      <c r="C484" s="298">
        <v>46209</v>
      </c>
      <c r="D484" s="299" t="s">
        <v>301</v>
      </c>
      <c r="E484" s="522">
        <v>16.05</v>
      </c>
      <c r="F484" s="522"/>
      <c r="G484" s="333">
        <f t="shared" si="16"/>
        <v>840.80999999998755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2</v>
      </c>
      <c r="C485" s="298">
        <v>46208</v>
      </c>
      <c r="D485" s="299" t="s">
        <v>960</v>
      </c>
      <c r="E485" s="522">
        <v>23.03</v>
      </c>
      <c r="F485" s="522"/>
      <c r="G485" s="333">
        <f t="shared" si="16"/>
        <v>856.85999999998751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2</v>
      </c>
      <c r="C486" s="298">
        <v>46208</v>
      </c>
      <c r="D486" s="299" t="s">
        <v>371</v>
      </c>
      <c r="E486" s="522">
        <v>15.11</v>
      </c>
      <c r="F486" s="522"/>
      <c r="G486" s="333">
        <f t="shared" si="16"/>
        <v>879.88999999998748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8</v>
      </c>
      <c r="C487" s="298">
        <v>46207</v>
      </c>
      <c r="D487" s="299" t="s">
        <v>950</v>
      </c>
      <c r="E487" s="522">
        <v>47.95</v>
      </c>
      <c r="F487" s="522"/>
      <c r="G487" s="333">
        <f t="shared" si="16"/>
        <v>894.99999999998749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3</v>
      </c>
      <c r="C488" s="298">
        <v>46207</v>
      </c>
      <c r="D488" s="299" t="s">
        <v>951</v>
      </c>
      <c r="E488" s="522">
        <v>8.75</v>
      </c>
      <c r="F488" s="522"/>
      <c r="G488" s="333">
        <f t="shared" si="16"/>
        <v>942.94999999998754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294</v>
      </c>
      <c r="B489" s="330">
        <v>17</v>
      </c>
      <c r="C489" s="298">
        <v>46207</v>
      </c>
      <c r="D489" s="299" t="s">
        <v>370</v>
      </c>
      <c r="E489" s="522">
        <v>99</v>
      </c>
      <c r="F489" s="522"/>
      <c r="G489" s="333">
        <f t="shared" si="16"/>
        <v>951.69999999998754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8</v>
      </c>
      <c r="C490" s="298">
        <v>46206</v>
      </c>
      <c r="D490" s="299" t="s">
        <v>950</v>
      </c>
      <c r="E490" s="522">
        <v>85.56</v>
      </c>
      <c r="F490" s="522"/>
      <c r="G490" s="333">
        <f t="shared" si="16"/>
        <v>1050.6999999999875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3</v>
      </c>
      <c r="C491" s="298">
        <v>46206</v>
      </c>
      <c r="D491" s="299" t="s">
        <v>952</v>
      </c>
      <c r="E491" s="522">
        <v>25.07</v>
      </c>
      <c r="F491" s="522"/>
      <c r="G491" s="333">
        <f t="shared" si="16"/>
        <v>1136.2599999999875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294</v>
      </c>
      <c r="B492" s="330">
        <v>22</v>
      </c>
      <c r="C492" s="298">
        <v>46206</v>
      </c>
      <c r="D492" s="299" t="s">
        <v>953</v>
      </c>
      <c r="E492" s="522">
        <v>12.77</v>
      </c>
      <c r="F492" s="522"/>
      <c r="G492" s="333">
        <f t="shared" si="16"/>
        <v>1161.3299999999874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8</v>
      </c>
      <c r="C493" s="298">
        <v>46206</v>
      </c>
      <c r="D493" s="299" t="s">
        <v>963</v>
      </c>
      <c r="E493" s="522">
        <v>50</v>
      </c>
      <c r="F493" s="522"/>
      <c r="G493" s="333">
        <f t="shared" si="16"/>
        <v>1174.0999999999874</v>
      </c>
      <c r="H493" s="334" t="s">
        <v>298</v>
      </c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2</v>
      </c>
      <c r="C494" s="298">
        <v>46206</v>
      </c>
      <c r="D494" s="299" t="s">
        <v>964</v>
      </c>
      <c r="E494" s="522">
        <v>70</v>
      </c>
      <c r="F494" s="522"/>
      <c r="G494" s="333">
        <f t="shared" si="16"/>
        <v>1224.0999999999874</v>
      </c>
      <c r="H494" s="334" t="s">
        <v>298</v>
      </c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6</v>
      </c>
      <c r="C495" s="298">
        <v>46206</v>
      </c>
      <c r="D495" s="299" t="s">
        <v>965</v>
      </c>
      <c r="E495" s="522">
        <v>64</v>
      </c>
      <c r="F495" s="522"/>
      <c r="G495" s="333">
        <f t="shared" si="16"/>
        <v>1294.0999999999874</v>
      </c>
      <c r="H495" s="334" t="s">
        <v>298</v>
      </c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5</v>
      </c>
      <c r="C496" s="298">
        <v>46206</v>
      </c>
      <c r="D496" s="299" t="s">
        <v>962</v>
      </c>
      <c r="E496" s="522">
        <v>286.49</v>
      </c>
      <c r="F496" s="522"/>
      <c r="G496" s="333">
        <f t="shared" si="16"/>
        <v>1358.0999999999874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6</v>
      </c>
      <c r="C497" s="298">
        <v>46206</v>
      </c>
      <c r="D497" s="299" t="s">
        <v>954</v>
      </c>
      <c r="E497" s="522">
        <v>36</v>
      </c>
      <c r="F497" s="522"/>
      <c r="G497" s="333">
        <f t="shared" si="16"/>
        <v>1644.5899999999874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287</v>
      </c>
      <c r="B498" s="330" t="s">
        <v>287</v>
      </c>
      <c r="C498" s="298">
        <v>46205</v>
      </c>
      <c r="D498" s="299" t="s">
        <v>956</v>
      </c>
      <c r="E498" s="522">
        <v>-200</v>
      </c>
      <c r="F498" s="522"/>
      <c r="G498" s="333">
        <f t="shared" si="16"/>
        <v>1680.5899999999874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287</v>
      </c>
      <c r="B499" s="330" t="s">
        <v>287</v>
      </c>
      <c r="C499" s="298">
        <v>46205</v>
      </c>
      <c r="D499" s="299" t="s">
        <v>956</v>
      </c>
      <c r="E499" s="522">
        <v>-4</v>
      </c>
      <c r="F499" s="522"/>
      <c r="G499" s="333">
        <f t="shared" si="16"/>
        <v>1480.5899999999874</v>
      </c>
      <c r="H499" s="334" t="s">
        <v>298</v>
      </c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287</v>
      </c>
      <c r="B500" s="330" t="s">
        <v>287</v>
      </c>
      <c r="C500" s="298">
        <v>46205</v>
      </c>
      <c r="D500" s="299" t="s">
        <v>956</v>
      </c>
      <c r="E500" s="522">
        <v>204</v>
      </c>
      <c r="F500" s="522"/>
      <c r="G500" s="333">
        <f t="shared" si="16"/>
        <v>1476.5899999999874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6</v>
      </c>
      <c r="C501" s="298">
        <v>46205</v>
      </c>
      <c r="D501" s="299" t="s">
        <v>966</v>
      </c>
      <c r="E501" s="522">
        <v>20</v>
      </c>
      <c r="F501" s="522"/>
      <c r="G501" s="333">
        <f t="shared" si="16"/>
        <v>1680.5899999999874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287</v>
      </c>
      <c r="B502" s="330" t="s">
        <v>287</v>
      </c>
      <c r="C502" s="298">
        <v>46205</v>
      </c>
      <c r="D502" s="299" t="s">
        <v>967</v>
      </c>
      <c r="E502" s="522">
        <v>70</v>
      </c>
      <c r="F502" s="522">
        <v>70</v>
      </c>
      <c r="G502" s="333">
        <f t="shared" si="16"/>
        <v>1700.5899999999874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287</v>
      </c>
      <c r="B503" s="330" t="s">
        <v>287</v>
      </c>
      <c r="C503" s="298">
        <v>46205</v>
      </c>
      <c r="D503" s="299" t="s">
        <v>968</v>
      </c>
      <c r="E503" s="522">
        <v>783</v>
      </c>
      <c r="F503" s="522">
        <v>783</v>
      </c>
      <c r="G503" s="333">
        <f t="shared" si="16"/>
        <v>1700.5899999999874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294</v>
      </c>
      <c r="B504" s="330">
        <v>22</v>
      </c>
      <c r="C504" s="298">
        <v>46205</v>
      </c>
      <c r="D504" s="299" t="s">
        <v>375</v>
      </c>
      <c r="E504" s="522">
        <v>6.37</v>
      </c>
      <c r="F504" s="522"/>
      <c r="G504" s="333">
        <f t="shared" si="16"/>
        <v>1700.5899999999874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2</v>
      </c>
      <c r="C505" s="298">
        <v>46205</v>
      </c>
      <c r="D505" s="299" t="s">
        <v>961</v>
      </c>
      <c r="E505" s="522">
        <v>21</v>
      </c>
      <c r="F505" s="522"/>
      <c r="G505" s="333">
        <f t="shared" si="16"/>
        <v>1706.9599999999873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284</v>
      </c>
      <c r="B506" s="330">
        <v>36</v>
      </c>
      <c r="C506" s="298">
        <v>46205</v>
      </c>
      <c r="D506" s="299" t="s">
        <v>374</v>
      </c>
      <c r="E506" s="522">
        <v>50</v>
      </c>
      <c r="F506" s="522"/>
      <c r="G506" s="333">
        <f t="shared" si="16"/>
        <v>1727.9599999999873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8</v>
      </c>
      <c r="C507" s="298">
        <v>46205</v>
      </c>
      <c r="D507" s="299" t="s">
        <v>319</v>
      </c>
      <c r="E507" s="522">
        <v>53.8</v>
      </c>
      <c r="F507" s="522"/>
      <c r="G507" s="333">
        <f t="shared" si="16"/>
        <v>1777.9599999999873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3</v>
      </c>
      <c r="C508" s="298">
        <v>46204</v>
      </c>
      <c r="D508" s="299" t="s">
        <v>309</v>
      </c>
      <c r="E508" s="522">
        <v>4.1900000000000004</v>
      </c>
      <c r="F508" s="522"/>
      <c r="G508" s="333">
        <f t="shared" si="16"/>
        <v>1831.7599999999873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1</v>
      </c>
      <c r="C509" s="298">
        <v>46204</v>
      </c>
      <c r="D509" s="299" t="s">
        <v>311</v>
      </c>
      <c r="E509" s="522">
        <v>169.54</v>
      </c>
      <c r="F509" s="522"/>
      <c r="G509" s="333">
        <f t="shared" si="16"/>
        <v>1835.9499999999873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2</v>
      </c>
      <c r="C510" s="298">
        <v>46204</v>
      </c>
      <c r="D510" s="299" t="s">
        <v>955</v>
      </c>
      <c r="E510" s="522">
        <v>64.2</v>
      </c>
      <c r="F510" s="522"/>
      <c r="G510" s="333">
        <f t="shared" si="16"/>
        <v>2005.4899999999873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8</v>
      </c>
      <c r="C511" s="298">
        <v>46204</v>
      </c>
      <c r="D511" s="299" t="s">
        <v>319</v>
      </c>
      <c r="E511" s="522">
        <v>150.86000000000001</v>
      </c>
      <c r="F511" s="522"/>
      <c r="G511" s="333">
        <f t="shared" si="16"/>
        <v>2069.6899999999873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3</v>
      </c>
      <c r="C512" s="298">
        <v>46204</v>
      </c>
      <c r="D512" s="299" t="s">
        <v>455</v>
      </c>
      <c r="E512" s="522">
        <v>10.41</v>
      </c>
      <c r="F512" s="522"/>
      <c r="G512" s="333">
        <f t="shared" si="16"/>
        <v>2220.5499999999874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1</v>
      </c>
      <c r="C513" s="298">
        <v>46204</v>
      </c>
      <c r="D513" s="299" t="s">
        <v>306</v>
      </c>
      <c r="E513" s="522">
        <v>98.37</v>
      </c>
      <c r="F513" s="522"/>
      <c r="G513" s="333">
        <f t="shared" si="16"/>
        <v>2230.9599999999873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6</v>
      </c>
      <c r="C514" s="298">
        <v>46204</v>
      </c>
      <c r="D514" s="299" t="s">
        <v>397</v>
      </c>
      <c r="E514" s="522">
        <v>54.76</v>
      </c>
      <c r="F514" s="522"/>
      <c r="G514" s="333">
        <f t="shared" si="16"/>
        <v>2329.3299999999872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284</v>
      </c>
      <c r="B515" s="330">
        <v>37</v>
      </c>
      <c r="C515" s="298">
        <v>46203</v>
      </c>
      <c r="D515" s="299" t="s">
        <v>970</v>
      </c>
      <c r="E515" s="522">
        <v>6487.16</v>
      </c>
      <c r="F515" s="522"/>
      <c r="G515" s="333">
        <f t="shared" si="16"/>
        <v>2384.0899999999874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286</v>
      </c>
      <c r="B516" s="330">
        <v>25</v>
      </c>
      <c r="C516" s="298">
        <v>46203</v>
      </c>
      <c r="D516" s="298" t="s">
        <v>204</v>
      </c>
      <c r="E516" s="331">
        <v>350</v>
      </c>
      <c r="F516" s="522"/>
      <c r="G516" s="333">
        <f t="shared" si="16"/>
        <v>8871.2499999999873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286</v>
      </c>
      <c r="B517" s="330">
        <v>26</v>
      </c>
      <c r="C517" s="298">
        <v>46203</v>
      </c>
      <c r="D517" s="298" t="s">
        <v>205</v>
      </c>
      <c r="E517" s="331">
        <v>320</v>
      </c>
      <c r="F517" s="522"/>
      <c r="G517" s="333">
        <f t="shared" si="16"/>
        <v>9221.2499999999873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286</v>
      </c>
      <c r="B518" s="330">
        <v>27</v>
      </c>
      <c r="C518" s="298">
        <v>46203</v>
      </c>
      <c r="D518" s="298" t="s">
        <v>206</v>
      </c>
      <c r="E518" s="331">
        <v>25</v>
      </c>
      <c r="F518" s="522"/>
      <c r="G518" s="333">
        <f t="shared" si="16"/>
        <v>9541.2499999999873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286</v>
      </c>
      <c r="B519" s="330">
        <v>28</v>
      </c>
      <c r="C519" s="298">
        <v>46203</v>
      </c>
      <c r="D519" s="298" t="s">
        <v>207</v>
      </c>
      <c r="E519" s="331">
        <v>25</v>
      </c>
      <c r="F519" s="522"/>
      <c r="G519" s="333">
        <f t="shared" si="16"/>
        <v>9566.2499999999873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286</v>
      </c>
      <c r="B520" s="330">
        <v>29</v>
      </c>
      <c r="C520" s="298">
        <v>46203</v>
      </c>
      <c r="D520" s="298" t="s">
        <v>208</v>
      </c>
      <c r="E520" s="331">
        <v>45</v>
      </c>
      <c r="F520" s="522"/>
      <c r="G520" s="333">
        <f t="shared" si="16"/>
        <v>9591.2499999999873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286</v>
      </c>
      <c r="B521" s="330">
        <v>30</v>
      </c>
      <c r="C521" s="298">
        <v>46203</v>
      </c>
      <c r="D521" s="298" t="s">
        <v>209</v>
      </c>
      <c r="E521" s="331">
        <v>400</v>
      </c>
      <c r="F521" s="522"/>
      <c r="G521" s="333">
        <f t="shared" si="16"/>
        <v>9636.2499999999873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286</v>
      </c>
      <c r="B522" s="330">
        <v>31</v>
      </c>
      <c r="C522" s="298">
        <v>46203</v>
      </c>
      <c r="D522" s="298" t="s">
        <v>210</v>
      </c>
      <c r="E522" s="331">
        <v>375</v>
      </c>
      <c r="F522" s="522"/>
      <c r="G522" s="333">
        <f t="shared" si="16"/>
        <v>10036.249999999987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286</v>
      </c>
      <c r="B523" s="330">
        <v>32</v>
      </c>
      <c r="C523" s="298">
        <v>46203</v>
      </c>
      <c r="D523" s="298" t="s">
        <v>211</v>
      </c>
      <c r="E523" s="331">
        <v>100</v>
      </c>
      <c r="F523" s="522"/>
      <c r="G523" s="333">
        <f t="shared" si="16"/>
        <v>10411.249999999987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286</v>
      </c>
      <c r="B524" s="330">
        <v>33</v>
      </c>
      <c r="C524" s="298">
        <v>46203</v>
      </c>
      <c r="D524" s="298" t="s">
        <v>212</v>
      </c>
      <c r="E524" s="331">
        <v>85</v>
      </c>
      <c r="F524" s="522"/>
      <c r="G524" s="333">
        <f t="shared" si="16"/>
        <v>10511.249999999987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286</v>
      </c>
      <c r="B525" s="330">
        <v>34</v>
      </c>
      <c r="C525" s="298">
        <v>46203</v>
      </c>
      <c r="D525" s="298" t="s">
        <v>213</v>
      </c>
      <c r="E525" s="331">
        <v>230</v>
      </c>
      <c r="F525" s="522"/>
      <c r="G525" s="333">
        <f t="shared" si="16"/>
        <v>10596.249999999987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286</v>
      </c>
      <c r="B526" s="330">
        <v>35</v>
      </c>
      <c r="C526" s="298">
        <v>46203</v>
      </c>
      <c r="D526" s="298" t="s">
        <v>214</v>
      </c>
      <c r="E526" s="331">
        <v>45</v>
      </c>
      <c r="F526" s="522"/>
      <c r="G526" s="333">
        <f t="shared" si="16"/>
        <v>10826.249999999987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294</v>
      </c>
      <c r="B527" s="330">
        <v>10</v>
      </c>
      <c r="C527" s="298">
        <v>46203</v>
      </c>
      <c r="D527" s="298" t="s">
        <v>176</v>
      </c>
      <c r="E527" s="522">
        <v>17.899999999999999</v>
      </c>
      <c r="F527" s="522"/>
      <c r="G527" s="333">
        <f t="shared" si="16"/>
        <v>10871.249999999987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287</v>
      </c>
      <c r="B528" s="330" t="s">
        <v>287</v>
      </c>
      <c r="C528" s="298">
        <v>46203</v>
      </c>
      <c r="D528" s="299" t="s">
        <v>423</v>
      </c>
      <c r="E528" s="522">
        <v>185.64</v>
      </c>
      <c r="F528" s="522">
        <v>185.64</v>
      </c>
      <c r="G528" s="333">
        <f t="shared" si="16"/>
        <v>10889.149999999987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6</v>
      </c>
      <c r="C529" s="298">
        <v>46203</v>
      </c>
      <c r="D529" s="299" t="s">
        <v>947</v>
      </c>
      <c r="E529" s="522">
        <v>-20</v>
      </c>
      <c r="F529" s="522"/>
      <c r="G529" s="333">
        <f t="shared" si="16"/>
        <v>10889.149999999987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287</v>
      </c>
      <c r="B530" s="330" t="s">
        <v>287</v>
      </c>
      <c r="C530" s="298">
        <v>46202</v>
      </c>
      <c r="D530" s="299" t="s">
        <v>948</v>
      </c>
      <c r="E530" s="522">
        <v>580</v>
      </c>
      <c r="F530" s="522">
        <v>580</v>
      </c>
      <c r="G530" s="333">
        <f t="shared" si="16"/>
        <v>10869.149999999987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291</v>
      </c>
      <c r="B531" s="330">
        <v>38</v>
      </c>
      <c r="C531" s="298">
        <v>46202</v>
      </c>
      <c r="D531" s="299" t="s">
        <v>293</v>
      </c>
      <c r="E531" s="522"/>
      <c r="F531" s="522">
        <v>4720.8599999999997</v>
      </c>
      <c r="G531" s="333">
        <f t="shared" si="16"/>
        <v>10869.149999999987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287</v>
      </c>
      <c r="B532" s="330" t="s">
        <v>287</v>
      </c>
      <c r="C532" s="298">
        <v>46202</v>
      </c>
      <c r="D532" s="299" t="s">
        <v>942</v>
      </c>
      <c r="E532" s="522">
        <v>180</v>
      </c>
      <c r="F532" s="522">
        <v>180</v>
      </c>
      <c r="G532" s="333">
        <f t="shared" si="16"/>
        <v>6148.2899999999863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294</v>
      </c>
      <c r="B533" s="330">
        <v>20</v>
      </c>
      <c r="C533" s="298">
        <v>46202</v>
      </c>
      <c r="D533" s="299" t="s">
        <v>193</v>
      </c>
      <c r="E533" s="522">
        <v>600</v>
      </c>
      <c r="F533" s="522"/>
      <c r="G533" s="333">
        <f t="shared" si="16"/>
        <v>6148.2899999999863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1</v>
      </c>
      <c r="C534" s="298">
        <v>46202</v>
      </c>
      <c r="D534" s="299" t="s">
        <v>306</v>
      </c>
      <c r="E534" s="522">
        <v>102.13</v>
      </c>
      <c r="F534" s="522"/>
      <c r="G534" s="333">
        <f t="shared" si="16"/>
        <v>6748.2899999999863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4</v>
      </c>
      <c r="C535" s="298">
        <v>46202</v>
      </c>
      <c r="D535" s="299" t="s">
        <v>310</v>
      </c>
      <c r="E535" s="522">
        <v>40.56</v>
      </c>
      <c r="F535" s="522"/>
      <c r="G535" s="333">
        <f t="shared" si="16"/>
        <v>6850.4199999999864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3</v>
      </c>
      <c r="C536" s="298">
        <v>46202</v>
      </c>
      <c r="D536" s="299" t="s">
        <v>310</v>
      </c>
      <c r="E536" s="522">
        <v>6.84</v>
      </c>
      <c r="F536" s="522"/>
      <c r="G536" s="333">
        <f t="shared" si="16"/>
        <v>6890.9799999999868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3</v>
      </c>
      <c r="C537" s="298">
        <v>46202</v>
      </c>
      <c r="D537" s="299" t="s">
        <v>880</v>
      </c>
      <c r="E537" s="522">
        <v>11.98</v>
      </c>
      <c r="F537" s="522"/>
      <c r="G537" s="333">
        <f t="shared" si="16"/>
        <v>6897.819999999987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2</v>
      </c>
      <c r="C538" s="298">
        <v>46201</v>
      </c>
      <c r="D538" s="299" t="s">
        <v>353</v>
      </c>
      <c r="E538" s="522">
        <v>14.99</v>
      </c>
      <c r="F538" s="522"/>
      <c r="G538" s="333">
        <f t="shared" ref="G538:G551" si="17">G539-E538+F538</f>
        <v>6909.7999999999865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2</v>
      </c>
      <c r="C539" s="298">
        <v>46201</v>
      </c>
      <c r="D539" s="299" t="s">
        <v>358</v>
      </c>
      <c r="E539" s="522">
        <v>11.29</v>
      </c>
      <c r="F539" s="522"/>
      <c r="G539" s="333">
        <f t="shared" si="17"/>
        <v>6924.7899999999863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8</v>
      </c>
      <c r="C540" s="298">
        <v>46201</v>
      </c>
      <c r="D540" s="299" t="s">
        <v>319</v>
      </c>
      <c r="E540" s="522">
        <v>158.96</v>
      </c>
      <c r="F540" s="522"/>
      <c r="G540" s="333">
        <f t="shared" si="17"/>
        <v>6936.0799999999863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6</v>
      </c>
      <c r="C541" s="298">
        <v>46201</v>
      </c>
      <c r="D541" s="299" t="s">
        <v>397</v>
      </c>
      <c r="E541" s="522">
        <v>53.24</v>
      </c>
      <c r="F541" s="522"/>
      <c r="G541" s="333">
        <f t="shared" si="17"/>
        <v>7095.0399999999863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2</v>
      </c>
      <c r="C542" s="298">
        <v>46200</v>
      </c>
      <c r="D542" s="299" t="s">
        <v>917</v>
      </c>
      <c r="E542" s="522">
        <v>122.77</v>
      </c>
      <c r="F542" s="522"/>
      <c r="G542" s="333">
        <f t="shared" si="17"/>
        <v>7148.2799999999861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1</v>
      </c>
      <c r="C543" s="298">
        <v>46200</v>
      </c>
      <c r="D543" s="299" t="s">
        <v>831</v>
      </c>
      <c r="E543" s="522">
        <v>77.67</v>
      </c>
      <c r="F543" s="522"/>
      <c r="G543" s="333">
        <f t="shared" si="17"/>
        <v>7271.0499999999865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5</v>
      </c>
      <c r="C544" s="298">
        <v>46200</v>
      </c>
      <c r="D544" s="299" t="s">
        <v>943</v>
      </c>
      <c r="E544" s="522">
        <v>32.99</v>
      </c>
      <c r="F544" s="522"/>
      <c r="G544" s="333">
        <f t="shared" si="17"/>
        <v>7348.7199999999866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287</v>
      </c>
      <c r="B545" s="330" t="s">
        <v>287</v>
      </c>
      <c r="C545" s="298">
        <v>46200</v>
      </c>
      <c r="D545" s="299" t="s">
        <v>945</v>
      </c>
      <c r="E545" s="522">
        <v>207.96</v>
      </c>
      <c r="F545" s="522">
        <v>207.96</v>
      </c>
      <c r="G545" s="333">
        <f t="shared" si="17"/>
        <v>7381.7099999999864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2</v>
      </c>
      <c r="C546" s="298">
        <v>46199</v>
      </c>
      <c r="D546" s="299" t="s">
        <v>868</v>
      </c>
      <c r="E546" s="522">
        <v>51.84</v>
      </c>
      <c r="F546" s="522"/>
      <c r="G546" s="333">
        <f t="shared" si="17"/>
        <v>7381.7099999999864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3</v>
      </c>
      <c r="C547" s="298">
        <v>46199</v>
      </c>
      <c r="D547" s="299" t="s">
        <v>296</v>
      </c>
      <c r="E547" s="522">
        <v>10.31</v>
      </c>
      <c r="F547" s="522"/>
      <c r="G547" s="333">
        <f t="shared" si="17"/>
        <v>7433.5499999999865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4</v>
      </c>
      <c r="C548" s="298">
        <v>46199</v>
      </c>
      <c r="D548" s="299" t="s">
        <v>296</v>
      </c>
      <c r="E548" s="522">
        <v>87.14</v>
      </c>
      <c r="F548" s="522"/>
      <c r="G548" s="333">
        <f t="shared" si="17"/>
        <v>7443.8599999999869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5</v>
      </c>
      <c r="C549" s="298">
        <v>46199</v>
      </c>
      <c r="D549" s="299" t="s">
        <v>940</v>
      </c>
      <c r="E549" s="522">
        <v>20</v>
      </c>
      <c r="F549" s="522"/>
      <c r="G549" s="333">
        <f t="shared" si="17"/>
        <v>7530.9999999999873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294</v>
      </c>
      <c r="B550" s="330">
        <v>12</v>
      </c>
      <c r="C550" s="298">
        <v>46198</v>
      </c>
      <c r="D550" s="299" t="s">
        <v>314</v>
      </c>
      <c r="E550" s="522">
        <v>204.48</v>
      </c>
      <c r="F550" s="522"/>
      <c r="G550" s="333">
        <f t="shared" si="17"/>
        <v>7550.9999999999873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291</v>
      </c>
      <c r="B551" s="330">
        <v>39</v>
      </c>
      <c r="C551" s="298">
        <v>46198</v>
      </c>
      <c r="D551" s="299" t="s">
        <v>292</v>
      </c>
      <c r="E551" s="522"/>
      <c r="F551" s="522">
        <v>2763.77</v>
      </c>
      <c r="G551" s="333">
        <f t="shared" si="17"/>
        <v>7755.4799999999868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5</v>
      </c>
      <c r="C552" s="298">
        <v>46198</v>
      </c>
      <c r="D552" s="299" t="s">
        <v>846</v>
      </c>
      <c r="E552" s="522">
        <v>11.2</v>
      </c>
      <c r="F552" s="522"/>
      <c r="G552" s="333">
        <f t="shared" ref="G552:G572" si="18">G553-E552+F552</f>
        <v>4991.7099999999864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2</v>
      </c>
      <c r="C553" s="298">
        <v>46197</v>
      </c>
      <c r="D553" s="299" t="s">
        <v>941</v>
      </c>
      <c r="E553" s="522">
        <v>15.99</v>
      </c>
      <c r="F553" s="522"/>
      <c r="G553" s="333">
        <f t="shared" si="18"/>
        <v>5002.9099999999862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5</v>
      </c>
      <c r="C554" s="298">
        <v>46197</v>
      </c>
      <c r="D554" s="299" t="s">
        <v>340</v>
      </c>
      <c r="E554" s="522">
        <v>47.93</v>
      </c>
      <c r="F554" s="522"/>
      <c r="G554" s="333">
        <f t="shared" si="18"/>
        <v>5018.899999999986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294</v>
      </c>
      <c r="B555" s="330">
        <v>43</v>
      </c>
      <c r="C555" s="298">
        <v>46197</v>
      </c>
      <c r="D555" s="299" t="s">
        <v>201</v>
      </c>
      <c r="E555" s="522">
        <v>42.84</v>
      </c>
      <c r="F555" s="522"/>
      <c r="G555" s="333">
        <f t="shared" si="18"/>
        <v>5066.8299999999863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294</v>
      </c>
      <c r="B556" s="330">
        <v>42</v>
      </c>
      <c r="C556" s="298">
        <v>46197</v>
      </c>
      <c r="D556" s="299" t="s">
        <v>200</v>
      </c>
      <c r="E556" s="522">
        <v>99.4</v>
      </c>
      <c r="F556" s="522"/>
      <c r="G556" s="333">
        <f t="shared" si="18"/>
        <v>5109.6699999999864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8</v>
      </c>
      <c r="C557" s="298">
        <v>46196</v>
      </c>
      <c r="D557" s="299" t="s">
        <v>319</v>
      </c>
      <c r="E557" s="522">
        <v>5.68</v>
      </c>
      <c r="F557" s="522"/>
      <c r="G557" s="333">
        <f t="shared" si="18"/>
        <v>5209.0699999999861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1</v>
      </c>
      <c r="C558" s="298">
        <v>46196</v>
      </c>
      <c r="D558" s="299" t="s">
        <v>306</v>
      </c>
      <c r="E558" s="522">
        <v>167.73</v>
      </c>
      <c r="F558" s="522"/>
      <c r="G558" s="333">
        <f t="shared" si="18"/>
        <v>5214.7499999999864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4</v>
      </c>
      <c r="C559" s="298">
        <v>46196</v>
      </c>
      <c r="D559" s="299" t="s">
        <v>296</v>
      </c>
      <c r="E559" s="522">
        <v>40.81</v>
      </c>
      <c r="F559" s="522"/>
      <c r="G559" s="333">
        <f t="shared" si="18"/>
        <v>5382.4799999999859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2</v>
      </c>
      <c r="C560" s="298">
        <v>46196</v>
      </c>
      <c r="D560" s="299" t="s">
        <v>334</v>
      </c>
      <c r="E560" s="522">
        <v>17.68</v>
      </c>
      <c r="F560" s="522"/>
      <c r="G560" s="333">
        <f t="shared" si="18"/>
        <v>5423.2899999999863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3</v>
      </c>
      <c r="C561" s="298">
        <v>46196</v>
      </c>
      <c r="D561" s="299" t="s">
        <v>320</v>
      </c>
      <c r="E561" s="522">
        <v>5.19</v>
      </c>
      <c r="F561" s="522"/>
      <c r="G561" s="333">
        <f t="shared" si="18"/>
        <v>5440.9699999999866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8</v>
      </c>
      <c r="C562" s="298">
        <v>46196</v>
      </c>
      <c r="D562" s="299" t="s">
        <v>308</v>
      </c>
      <c r="E562" s="522">
        <v>71.75</v>
      </c>
      <c r="F562" s="522"/>
      <c r="G562" s="333">
        <f t="shared" si="18"/>
        <v>5446.1599999999862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294</v>
      </c>
      <c r="B563" s="330">
        <v>22</v>
      </c>
      <c r="C563" s="298">
        <v>46196</v>
      </c>
      <c r="D563" s="299" t="s">
        <v>835</v>
      </c>
      <c r="E563" s="522">
        <v>15.96</v>
      </c>
      <c r="F563" s="522"/>
      <c r="G563" s="333">
        <f t="shared" si="18"/>
        <v>5517.9099999999862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2</v>
      </c>
      <c r="C564" s="298">
        <v>46195</v>
      </c>
      <c r="D564" s="299" t="s">
        <v>334</v>
      </c>
      <c r="E564" s="522">
        <v>7.89</v>
      </c>
      <c r="F564" s="522"/>
      <c r="G564" s="333">
        <f t="shared" si="18"/>
        <v>5533.8699999999862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287</v>
      </c>
      <c r="B565" s="330" t="s">
        <v>287</v>
      </c>
      <c r="C565" s="298">
        <v>46195</v>
      </c>
      <c r="D565" s="299" t="s">
        <v>939</v>
      </c>
      <c r="E565" s="522">
        <v>86.07</v>
      </c>
      <c r="F565" s="522">
        <v>86.07</v>
      </c>
      <c r="G565" s="333">
        <f t="shared" si="18"/>
        <v>5541.7599999999866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287</v>
      </c>
      <c r="B566" s="330" t="s">
        <v>287</v>
      </c>
      <c r="C566" s="298">
        <v>46195</v>
      </c>
      <c r="D566" s="299" t="s">
        <v>922</v>
      </c>
      <c r="E566" s="522">
        <v>14.98</v>
      </c>
      <c r="F566" s="522">
        <v>14.98</v>
      </c>
      <c r="G566" s="333">
        <f t="shared" si="18"/>
        <v>5541.7599999999866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287</v>
      </c>
      <c r="B567" s="330" t="s">
        <v>287</v>
      </c>
      <c r="C567" s="298">
        <v>46195</v>
      </c>
      <c r="D567" s="299" t="s">
        <v>936</v>
      </c>
      <c r="E567" s="522">
        <v>83.52</v>
      </c>
      <c r="F567" s="522">
        <v>83.52</v>
      </c>
      <c r="G567" s="333">
        <f t="shared" si="18"/>
        <v>5541.7599999999866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287</v>
      </c>
      <c r="B568" s="330" t="s">
        <v>287</v>
      </c>
      <c r="C568" s="298">
        <v>46195</v>
      </c>
      <c r="D568" s="299" t="s">
        <v>937</v>
      </c>
      <c r="E568" s="522">
        <v>62.19</v>
      </c>
      <c r="F568" s="522">
        <v>62.19</v>
      </c>
      <c r="G568" s="333">
        <f t="shared" si="18"/>
        <v>5541.7599999999866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3</v>
      </c>
      <c r="C569" s="298">
        <v>46195</v>
      </c>
      <c r="D569" s="299" t="s">
        <v>310</v>
      </c>
      <c r="E569" s="522">
        <v>6.99</v>
      </c>
      <c r="F569" s="522"/>
      <c r="G569" s="333">
        <f t="shared" si="18"/>
        <v>5541.7599999999866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287</v>
      </c>
      <c r="B570" s="330" t="s">
        <v>287</v>
      </c>
      <c r="C570" s="298">
        <v>46195</v>
      </c>
      <c r="D570" s="299" t="s">
        <v>938</v>
      </c>
      <c r="E570" s="522">
        <v>60.47</v>
      </c>
      <c r="F570" s="522">
        <v>60.47</v>
      </c>
      <c r="G570" s="333">
        <f t="shared" si="18"/>
        <v>5548.7499999999864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294</v>
      </c>
      <c r="B571" s="330">
        <v>22</v>
      </c>
      <c r="C571" s="298">
        <v>46195</v>
      </c>
      <c r="D571" s="299" t="s">
        <v>323</v>
      </c>
      <c r="E571" s="522">
        <v>20.22</v>
      </c>
      <c r="F571" s="522"/>
      <c r="G571" s="333">
        <f t="shared" si="18"/>
        <v>5548.7499999999864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6</v>
      </c>
      <c r="C572" s="298">
        <v>46195</v>
      </c>
      <c r="D572" s="299" t="s">
        <v>919</v>
      </c>
      <c r="E572" s="522">
        <v>200</v>
      </c>
      <c r="F572" s="522"/>
      <c r="G572" s="333">
        <f t="shared" si="18"/>
        <v>5568.9699999999866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5</v>
      </c>
      <c r="C573" s="298">
        <v>46194</v>
      </c>
      <c r="D573" s="299" t="s">
        <v>340</v>
      </c>
      <c r="E573" s="522">
        <v>47.93</v>
      </c>
      <c r="F573" s="522"/>
      <c r="G573" s="333">
        <f t="shared" ref="G573:G593" si="19">G574-E573+F573</f>
        <v>5768.9699999999866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287</v>
      </c>
      <c r="B574" s="330" t="s">
        <v>287</v>
      </c>
      <c r="C574" s="298">
        <v>46194</v>
      </c>
      <c r="D574" s="299" t="s">
        <v>935</v>
      </c>
      <c r="E574" s="522"/>
      <c r="F574" s="522">
        <v>50</v>
      </c>
      <c r="G574" s="333">
        <f t="shared" si="19"/>
        <v>5816.8999999999869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287</v>
      </c>
      <c r="B575" s="330" t="s">
        <v>287</v>
      </c>
      <c r="C575" s="298">
        <v>46194</v>
      </c>
      <c r="D575" s="299" t="s">
        <v>935</v>
      </c>
      <c r="E575" s="522">
        <v>50</v>
      </c>
      <c r="F575" s="522"/>
      <c r="G575" s="333">
        <f t="shared" si="19"/>
        <v>5766.8999999999869</v>
      </c>
      <c r="H575" s="334" t="s">
        <v>298</v>
      </c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287</v>
      </c>
      <c r="B576" s="330" t="s">
        <v>287</v>
      </c>
      <c r="C576" s="298">
        <v>46194</v>
      </c>
      <c r="D576" s="299" t="s">
        <v>922</v>
      </c>
      <c r="E576" s="522">
        <v>28.38</v>
      </c>
      <c r="F576" s="522">
        <v>28.38</v>
      </c>
      <c r="G576" s="333">
        <f t="shared" si="19"/>
        <v>5816.8999999999869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287</v>
      </c>
      <c r="B577" s="330" t="s">
        <v>287</v>
      </c>
      <c r="C577" s="298">
        <v>46194</v>
      </c>
      <c r="D577" s="299" t="s">
        <v>920</v>
      </c>
      <c r="E577" s="522">
        <v>35.020000000000003</v>
      </c>
      <c r="F577" s="522">
        <v>35.020000000000003</v>
      </c>
      <c r="G577" s="333">
        <f t="shared" si="19"/>
        <v>5816.8999999999869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287</v>
      </c>
      <c r="B578" s="330" t="s">
        <v>287</v>
      </c>
      <c r="C578" s="298">
        <v>46194</v>
      </c>
      <c r="D578" s="299" t="s">
        <v>927</v>
      </c>
      <c r="E578" s="522">
        <v>83.81</v>
      </c>
      <c r="F578" s="522">
        <v>83.81</v>
      </c>
      <c r="G578" s="333">
        <f t="shared" si="19"/>
        <v>5816.8999999999869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287</v>
      </c>
      <c r="B579" s="330" t="s">
        <v>287</v>
      </c>
      <c r="C579" s="298">
        <v>46194</v>
      </c>
      <c r="D579" s="299" t="s">
        <v>928</v>
      </c>
      <c r="E579" s="522">
        <v>27.43</v>
      </c>
      <c r="F579" s="522">
        <v>27.43</v>
      </c>
      <c r="G579" s="333">
        <f t="shared" si="19"/>
        <v>5816.8999999999869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287</v>
      </c>
      <c r="B580" s="330" t="s">
        <v>287</v>
      </c>
      <c r="C580" s="298">
        <v>46193</v>
      </c>
      <c r="D580" s="299" t="s">
        <v>932</v>
      </c>
      <c r="E580" s="522">
        <v>30.86</v>
      </c>
      <c r="F580" s="522">
        <v>30.86</v>
      </c>
      <c r="G580" s="333">
        <f t="shared" si="19"/>
        <v>5816.8999999999869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287</v>
      </c>
      <c r="B581" s="330" t="s">
        <v>287</v>
      </c>
      <c r="C581" s="298">
        <v>46193</v>
      </c>
      <c r="D581" s="299" t="s">
        <v>922</v>
      </c>
      <c r="E581" s="522">
        <v>13.95</v>
      </c>
      <c r="F581" s="522">
        <v>13.95</v>
      </c>
      <c r="G581" s="333">
        <f t="shared" si="19"/>
        <v>5816.8999999999869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287</v>
      </c>
      <c r="B582" s="330" t="s">
        <v>287</v>
      </c>
      <c r="C582" s="298">
        <v>46192</v>
      </c>
      <c r="D582" s="299" t="s">
        <v>934</v>
      </c>
      <c r="E582" s="522">
        <v>148.54</v>
      </c>
      <c r="F582" s="522">
        <v>148.54</v>
      </c>
      <c r="G582" s="333">
        <f t="shared" si="19"/>
        <v>5816.8999999999869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287</v>
      </c>
      <c r="B583" s="330" t="s">
        <v>287</v>
      </c>
      <c r="C583" s="298">
        <v>46192</v>
      </c>
      <c r="D583" s="299" t="s">
        <v>921</v>
      </c>
      <c r="E583" s="522">
        <v>80</v>
      </c>
      <c r="F583" s="522">
        <v>80</v>
      </c>
      <c r="G583" s="333">
        <f t="shared" si="19"/>
        <v>5816.8999999999869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287</v>
      </c>
      <c r="B584" s="330" t="s">
        <v>287</v>
      </c>
      <c r="C584" s="298">
        <v>46192</v>
      </c>
      <c r="D584" s="299" t="s">
        <v>922</v>
      </c>
      <c r="E584" s="522">
        <v>27.98</v>
      </c>
      <c r="F584" s="522">
        <v>27.98</v>
      </c>
      <c r="G584" s="333">
        <f t="shared" si="19"/>
        <v>5816.8999999999869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287</v>
      </c>
      <c r="B585" s="330" t="s">
        <v>287</v>
      </c>
      <c r="C585" s="298">
        <v>46192</v>
      </c>
      <c r="D585" s="299" t="s">
        <v>933</v>
      </c>
      <c r="E585" s="522">
        <v>30.63</v>
      </c>
      <c r="F585" s="522">
        <v>30.63</v>
      </c>
      <c r="G585" s="333">
        <f t="shared" si="19"/>
        <v>5816.8999999999869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294</v>
      </c>
      <c r="B586" s="330">
        <v>22</v>
      </c>
      <c r="C586" s="298">
        <v>46192</v>
      </c>
      <c r="D586" s="299" t="s">
        <v>923</v>
      </c>
      <c r="E586" s="522">
        <v>7.46</v>
      </c>
      <c r="F586" s="522"/>
      <c r="G586" s="333">
        <f t="shared" si="19"/>
        <v>5816.8999999999869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287</v>
      </c>
      <c r="B587" s="330" t="s">
        <v>287</v>
      </c>
      <c r="C587" s="298">
        <v>46192</v>
      </c>
      <c r="D587" s="299" t="s">
        <v>924</v>
      </c>
      <c r="E587" s="522">
        <v>22.07</v>
      </c>
      <c r="F587" s="522">
        <v>22.07</v>
      </c>
      <c r="G587" s="333">
        <f t="shared" si="19"/>
        <v>5824.3599999999869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287</v>
      </c>
      <c r="B588" s="330" t="s">
        <v>287</v>
      </c>
      <c r="C588" s="298">
        <v>46192</v>
      </c>
      <c r="D588" s="299" t="s">
        <v>924</v>
      </c>
      <c r="E588" s="522">
        <v>51.04</v>
      </c>
      <c r="F588" s="522">
        <v>51.04</v>
      </c>
      <c r="G588" s="333">
        <f t="shared" si="19"/>
        <v>5824.3599999999869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287</v>
      </c>
      <c r="B589" s="330" t="s">
        <v>287</v>
      </c>
      <c r="C589" s="298">
        <v>46192</v>
      </c>
      <c r="D589" s="299" t="s">
        <v>924</v>
      </c>
      <c r="E589" s="522">
        <v>90.59</v>
      </c>
      <c r="F589" s="522">
        <v>90.59</v>
      </c>
      <c r="G589" s="333">
        <f t="shared" si="19"/>
        <v>5824.3599999999869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287</v>
      </c>
      <c r="B590" s="330" t="s">
        <v>287</v>
      </c>
      <c r="C590" s="298">
        <v>46192</v>
      </c>
      <c r="D590" s="299" t="s">
        <v>925</v>
      </c>
      <c r="E590" s="522">
        <v>26.02</v>
      </c>
      <c r="F590" s="522">
        <v>26.02</v>
      </c>
      <c r="G590" s="333">
        <f t="shared" si="19"/>
        <v>5824.3599999999869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287</v>
      </c>
      <c r="B591" s="330" t="s">
        <v>287</v>
      </c>
      <c r="C591" s="298">
        <v>46192</v>
      </c>
      <c r="D591" s="299" t="s">
        <v>925</v>
      </c>
      <c r="E591" s="522">
        <v>26.02</v>
      </c>
      <c r="F591" s="522">
        <v>26.02</v>
      </c>
      <c r="G591" s="333">
        <f t="shared" si="19"/>
        <v>5824.3599999999869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287</v>
      </c>
      <c r="B592" s="330" t="s">
        <v>287</v>
      </c>
      <c r="C592" s="298">
        <v>46192</v>
      </c>
      <c r="D592" s="299" t="s">
        <v>925</v>
      </c>
      <c r="E592" s="522">
        <v>38.03</v>
      </c>
      <c r="F592" s="522">
        <v>38.03</v>
      </c>
      <c r="G592" s="333">
        <f t="shared" si="19"/>
        <v>5824.3599999999869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287</v>
      </c>
      <c r="B593" s="330" t="s">
        <v>287</v>
      </c>
      <c r="C593" s="298">
        <v>46192</v>
      </c>
      <c r="D593" s="299" t="s">
        <v>925</v>
      </c>
      <c r="E593" s="522">
        <v>26.03</v>
      </c>
      <c r="F593" s="522">
        <v>26.03</v>
      </c>
      <c r="G593" s="333">
        <f t="shared" si="19"/>
        <v>5824.3599999999869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287</v>
      </c>
      <c r="B594" s="330" t="s">
        <v>287</v>
      </c>
      <c r="C594" s="298">
        <v>46192</v>
      </c>
      <c r="D594" s="299" t="s">
        <v>922</v>
      </c>
      <c r="E594" s="522">
        <v>21.98</v>
      </c>
      <c r="F594" s="522">
        <v>21.98</v>
      </c>
      <c r="G594" s="333">
        <f t="shared" ref="G594:G651" si="20">G595-E594+F594</f>
        <v>5824.3599999999869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287</v>
      </c>
      <c r="B595" s="330" t="s">
        <v>287</v>
      </c>
      <c r="C595" s="298">
        <v>46192</v>
      </c>
      <c r="D595" s="299" t="s">
        <v>922</v>
      </c>
      <c r="E595" s="522">
        <v>27.99</v>
      </c>
      <c r="F595" s="522">
        <v>27.99</v>
      </c>
      <c r="G595" s="333">
        <f t="shared" si="20"/>
        <v>5824.3599999999869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287</v>
      </c>
      <c r="B596" s="330" t="s">
        <v>287</v>
      </c>
      <c r="C596" s="298">
        <v>46191</v>
      </c>
      <c r="D596" s="299" t="s">
        <v>926</v>
      </c>
      <c r="E596" s="522">
        <v>22.69</v>
      </c>
      <c r="F596" s="522">
        <v>22.69</v>
      </c>
      <c r="G596" s="333">
        <f t="shared" si="20"/>
        <v>5824.3599999999869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287</v>
      </c>
      <c r="B597" s="330" t="s">
        <v>287</v>
      </c>
      <c r="C597" s="298">
        <v>46191</v>
      </c>
      <c r="D597" s="299" t="s">
        <v>927</v>
      </c>
      <c r="E597" s="522">
        <v>42.32</v>
      </c>
      <c r="F597" s="522">
        <v>42.32</v>
      </c>
      <c r="G597" s="333">
        <f t="shared" si="20"/>
        <v>5824.3599999999869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287</v>
      </c>
      <c r="B598" s="330" t="s">
        <v>287</v>
      </c>
      <c r="C598" s="298">
        <v>46191</v>
      </c>
      <c r="D598" s="299" t="s">
        <v>928</v>
      </c>
      <c r="E598" s="522">
        <v>72.86</v>
      </c>
      <c r="F598" s="522">
        <v>72.86</v>
      </c>
      <c r="G598" s="333">
        <f t="shared" si="20"/>
        <v>5824.3599999999869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287</v>
      </c>
      <c r="B599" s="330" t="s">
        <v>287</v>
      </c>
      <c r="C599" s="298">
        <v>46191</v>
      </c>
      <c r="D599" s="299" t="s">
        <v>929</v>
      </c>
      <c r="E599" s="522">
        <v>106.89</v>
      </c>
      <c r="F599" s="522">
        <v>106.89</v>
      </c>
      <c r="G599" s="333">
        <f t="shared" si="20"/>
        <v>5824.3599999999869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287</v>
      </c>
      <c r="B600" s="330" t="s">
        <v>287</v>
      </c>
      <c r="C600" s="298">
        <v>46191</v>
      </c>
      <c r="D600" s="299" t="s">
        <v>931</v>
      </c>
      <c r="E600" s="522">
        <v>94.74</v>
      </c>
      <c r="F600" s="522">
        <v>94.74</v>
      </c>
      <c r="G600" s="333">
        <f t="shared" si="20"/>
        <v>5824.3599999999869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1</v>
      </c>
      <c r="C601" s="298">
        <v>46191</v>
      </c>
      <c r="D601" s="299" t="s">
        <v>306</v>
      </c>
      <c r="E601" s="522">
        <v>99.97</v>
      </c>
      <c r="F601" s="522"/>
      <c r="G601" s="333">
        <f t="shared" si="20"/>
        <v>5824.3599999999869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294</v>
      </c>
      <c r="B602" s="330">
        <v>22</v>
      </c>
      <c r="C602" s="298">
        <v>46191</v>
      </c>
      <c r="D602" s="299" t="s">
        <v>930</v>
      </c>
      <c r="E602" s="522">
        <v>13.84</v>
      </c>
      <c r="F602" s="522"/>
      <c r="G602" s="333">
        <f t="shared" si="20"/>
        <v>5924.3299999999872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1</v>
      </c>
      <c r="C603" s="298">
        <v>46190</v>
      </c>
      <c r="D603" s="299" t="s">
        <v>306</v>
      </c>
      <c r="E603" s="522">
        <v>87.19</v>
      </c>
      <c r="F603" s="522"/>
      <c r="G603" s="333">
        <f t="shared" si="20"/>
        <v>5938.1699999999873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294</v>
      </c>
      <c r="B604" s="330">
        <v>21</v>
      </c>
      <c r="C604" s="298">
        <v>46190</v>
      </c>
      <c r="D604" s="299" t="s">
        <v>194</v>
      </c>
      <c r="E604" s="522">
        <v>81</v>
      </c>
      <c r="F604" s="522"/>
      <c r="G604" s="333">
        <f t="shared" si="20"/>
        <v>6025.3599999999869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294</v>
      </c>
      <c r="B605" s="330">
        <v>43</v>
      </c>
      <c r="C605" s="298">
        <v>46190</v>
      </c>
      <c r="D605" s="299" t="s">
        <v>333</v>
      </c>
      <c r="E605" s="522">
        <v>29.8</v>
      </c>
      <c r="F605" s="522"/>
      <c r="G605" s="333">
        <f t="shared" si="20"/>
        <v>6106.3599999999869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294</v>
      </c>
      <c r="B606" s="330">
        <v>42</v>
      </c>
      <c r="C606" s="298">
        <v>46190</v>
      </c>
      <c r="D606" s="299" t="s">
        <v>333</v>
      </c>
      <c r="E606" s="522">
        <v>74.5</v>
      </c>
      <c r="F606" s="522"/>
      <c r="G606" s="333">
        <f t="shared" si="20"/>
        <v>6136.1599999999871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4</v>
      </c>
      <c r="C607" s="298">
        <v>46190</v>
      </c>
      <c r="D607" s="299" t="s">
        <v>334</v>
      </c>
      <c r="E607" s="522">
        <v>82.35</v>
      </c>
      <c r="F607" s="522"/>
      <c r="G607" s="333">
        <f t="shared" si="20"/>
        <v>6210.6599999999871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2</v>
      </c>
      <c r="C608" s="298">
        <v>46190</v>
      </c>
      <c r="D608" s="299" t="s">
        <v>334</v>
      </c>
      <c r="E608" s="522">
        <v>17.68</v>
      </c>
      <c r="F608" s="522"/>
      <c r="G608" s="333">
        <f t="shared" si="20"/>
        <v>6293.0099999999875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6</v>
      </c>
      <c r="C609" s="298">
        <v>46190</v>
      </c>
      <c r="D609" s="299" t="s">
        <v>300</v>
      </c>
      <c r="E609" s="522">
        <v>14.67</v>
      </c>
      <c r="F609" s="522"/>
      <c r="G609" s="333">
        <f t="shared" si="20"/>
        <v>6310.6899999999878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6</v>
      </c>
      <c r="C610" s="298">
        <v>46190</v>
      </c>
      <c r="D610" s="299" t="s">
        <v>300</v>
      </c>
      <c r="E610" s="522">
        <v>56.42</v>
      </c>
      <c r="F610" s="522"/>
      <c r="G610" s="333">
        <f t="shared" si="20"/>
        <v>6325.3599999999878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6</v>
      </c>
      <c r="C611" s="298">
        <v>46190</v>
      </c>
      <c r="D611" s="299" t="s">
        <v>300</v>
      </c>
      <c r="E611" s="522">
        <v>53.23</v>
      </c>
      <c r="F611" s="522"/>
      <c r="G611" s="333">
        <f t="shared" si="20"/>
        <v>6381.7799999999879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294</v>
      </c>
      <c r="B612" s="330">
        <v>23</v>
      </c>
      <c r="C612" s="298">
        <v>46190</v>
      </c>
      <c r="D612" s="299" t="s">
        <v>63</v>
      </c>
      <c r="E612" s="522">
        <v>529.46</v>
      </c>
      <c r="F612" s="522"/>
      <c r="G612" s="333">
        <f t="shared" si="20"/>
        <v>6435.0099999999875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294</v>
      </c>
      <c r="B613" s="330">
        <v>17</v>
      </c>
      <c r="C613" s="298">
        <v>46190</v>
      </c>
      <c r="D613" s="299" t="s">
        <v>188</v>
      </c>
      <c r="E613" s="522">
        <v>42.65</v>
      </c>
      <c r="F613" s="522"/>
      <c r="G613" s="333">
        <f t="shared" si="20"/>
        <v>6964.4699999999875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294</v>
      </c>
      <c r="B614" s="330">
        <v>15</v>
      </c>
      <c r="C614" s="298">
        <v>46190</v>
      </c>
      <c r="D614" s="299" t="s">
        <v>185</v>
      </c>
      <c r="E614" s="522">
        <v>87.41</v>
      </c>
      <c r="F614" s="522"/>
      <c r="G614" s="333">
        <f t="shared" si="20"/>
        <v>7007.1199999999872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335</v>
      </c>
      <c r="B615" s="330" t="s">
        <v>335</v>
      </c>
      <c r="C615" s="298">
        <v>46190</v>
      </c>
      <c r="D615" s="299" t="s">
        <v>336</v>
      </c>
      <c r="E615" s="522">
        <v>86.48</v>
      </c>
      <c r="F615" s="522"/>
      <c r="G615" s="333">
        <f t="shared" si="20"/>
        <v>7094.529999999987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291</v>
      </c>
      <c r="B616" s="330">
        <v>40</v>
      </c>
      <c r="C616" s="298">
        <v>46190</v>
      </c>
      <c r="D616" s="299" t="s">
        <v>316</v>
      </c>
      <c r="E616" s="522"/>
      <c r="F616" s="522">
        <v>854.38</v>
      </c>
      <c r="G616" s="333">
        <f t="shared" si="20"/>
        <v>7181.0099999999866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5</v>
      </c>
      <c r="C617" s="298">
        <v>46189</v>
      </c>
      <c r="D617" s="299" t="s">
        <v>340</v>
      </c>
      <c r="E617" s="522">
        <v>21.3</v>
      </c>
      <c r="F617" s="522"/>
      <c r="G617" s="333">
        <f t="shared" si="20"/>
        <v>6326.6299999999865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294</v>
      </c>
      <c r="B618" s="330">
        <v>11</v>
      </c>
      <c r="C618" s="298">
        <v>46189</v>
      </c>
      <c r="D618" s="299" t="s">
        <v>178</v>
      </c>
      <c r="E618" s="522">
        <v>267.75</v>
      </c>
      <c r="F618" s="522"/>
      <c r="G618" s="333">
        <f t="shared" si="20"/>
        <v>6347.9299999999866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6</v>
      </c>
      <c r="C619" s="298">
        <v>46188</v>
      </c>
      <c r="D619" s="299" t="s">
        <v>885</v>
      </c>
      <c r="E619" s="522">
        <v>100</v>
      </c>
      <c r="F619" s="522"/>
      <c r="G619" s="333">
        <f t="shared" si="20"/>
        <v>6615.6799999999866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2</v>
      </c>
      <c r="C620" s="298">
        <v>46188</v>
      </c>
      <c r="D620" s="299" t="s">
        <v>334</v>
      </c>
      <c r="E620" s="522">
        <v>11.29</v>
      </c>
      <c r="F620" s="522"/>
      <c r="G620" s="333">
        <f t="shared" si="20"/>
        <v>6715.6799999999866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3</v>
      </c>
      <c r="C621" s="298">
        <v>46188</v>
      </c>
      <c r="D621" s="299" t="s">
        <v>334</v>
      </c>
      <c r="E621" s="522">
        <v>5.39</v>
      </c>
      <c r="F621" s="522"/>
      <c r="G621" s="333">
        <f t="shared" si="20"/>
        <v>6726.9699999999866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4</v>
      </c>
      <c r="C622" s="298">
        <v>46188</v>
      </c>
      <c r="D622" s="299" t="s">
        <v>334</v>
      </c>
      <c r="E622" s="522">
        <v>31.99</v>
      </c>
      <c r="F622" s="522"/>
      <c r="G622" s="333">
        <f t="shared" si="20"/>
        <v>6732.3599999999869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2</v>
      </c>
      <c r="C623" s="298">
        <v>46187</v>
      </c>
      <c r="D623" s="299" t="s">
        <v>917</v>
      </c>
      <c r="E623" s="522">
        <v>102.17</v>
      </c>
      <c r="F623" s="522"/>
      <c r="G623" s="333">
        <f t="shared" si="20"/>
        <v>6764.3499999999867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1</v>
      </c>
      <c r="C624" s="298">
        <v>46187</v>
      </c>
      <c r="D624" s="299" t="s">
        <v>831</v>
      </c>
      <c r="E624" s="522">
        <v>21.86</v>
      </c>
      <c r="F624" s="522"/>
      <c r="G624" s="333">
        <f t="shared" si="20"/>
        <v>6866.5199999999868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1</v>
      </c>
      <c r="C625" s="298">
        <v>46187</v>
      </c>
      <c r="D625" s="299" t="s">
        <v>311</v>
      </c>
      <c r="E625" s="522">
        <v>102.56</v>
      </c>
      <c r="F625" s="522"/>
      <c r="G625" s="333">
        <f t="shared" si="20"/>
        <v>6888.3799999999865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1</v>
      </c>
      <c r="C626" s="298">
        <v>46187</v>
      </c>
      <c r="D626" s="299" t="s">
        <v>329</v>
      </c>
      <c r="E626" s="522">
        <v>121.72</v>
      </c>
      <c r="F626" s="522"/>
      <c r="G626" s="333">
        <f t="shared" si="20"/>
        <v>6990.9399999999869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2</v>
      </c>
      <c r="C627" s="298">
        <v>46186</v>
      </c>
      <c r="D627" s="299" t="s">
        <v>308</v>
      </c>
      <c r="E627" s="522">
        <v>143.91999999999999</v>
      </c>
      <c r="F627" s="522"/>
      <c r="G627" s="333">
        <f t="shared" si="20"/>
        <v>7112.6599999999871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2</v>
      </c>
      <c r="C628" s="298">
        <v>46186</v>
      </c>
      <c r="D628" s="299" t="s">
        <v>346</v>
      </c>
      <c r="E628" s="522">
        <v>11.95</v>
      </c>
      <c r="F628" s="522"/>
      <c r="G628" s="333">
        <f t="shared" si="20"/>
        <v>7256.5799999999872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4</v>
      </c>
      <c r="C629" s="298">
        <v>46186</v>
      </c>
      <c r="D629" s="299" t="s">
        <v>310</v>
      </c>
      <c r="E629" s="522">
        <v>47.29</v>
      </c>
      <c r="F629" s="522"/>
      <c r="G629" s="333">
        <f t="shared" si="20"/>
        <v>7268.529999999987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1</v>
      </c>
      <c r="C630" s="298">
        <v>46186</v>
      </c>
      <c r="D630" s="299" t="s">
        <v>306</v>
      </c>
      <c r="E630" s="522">
        <v>52.7</v>
      </c>
      <c r="F630" s="522"/>
      <c r="G630" s="333">
        <f t="shared" si="20"/>
        <v>7315.819999999987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8</v>
      </c>
      <c r="C631" s="298">
        <v>46186</v>
      </c>
      <c r="D631" s="299" t="s">
        <v>308</v>
      </c>
      <c r="E631" s="522">
        <v>22.26</v>
      </c>
      <c r="F631" s="522"/>
      <c r="G631" s="333">
        <f t="shared" si="20"/>
        <v>7368.5199999999868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8</v>
      </c>
      <c r="C632" s="298">
        <v>46186</v>
      </c>
      <c r="D632" s="299" t="s">
        <v>308</v>
      </c>
      <c r="E632" s="522">
        <v>28.16</v>
      </c>
      <c r="F632" s="522"/>
      <c r="G632" s="333">
        <f t="shared" si="20"/>
        <v>7390.779999999987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2</v>
      </c>
      <c r="C633" s="298">
        <v>46186</v>
      </c>
      <c r="D633" s="299" t="s">
        <v>301</v>
      </c>
      <c r="E633" s="522">
        <v>32.049999999999997</v>
      </c>
      <c r="F633" s="522"/>
      <c r="G633" s="333">
        <f t="shared" si="20"/>
        <v>7418.9399999999869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5</v>
      </c>
      <c r="C634" s="298">
        <v>46186</v>
      </c>
      <c r="D634" s="299" t="s">
        <v>918</v>
      </c>
      <c r="E634" s="522">
        <v>24</v>
      </c>
      <c r="F634" s="522"/>
      <c r="G634" s="333">
        <f t="shared" si="20"/>
        <v>7450.989999999987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1</v>
      </c>
      <c r="C635" s="298">
        <v>46186</v>
      </c>
      <c r="D635" s="299" t="s">
        <v>306</v>
      </c>
      <c r="E635" s="522">
        <v>19.98</v>
      </c>
      <c r="F635" s="522"/>
      <c r="G635" s="333">
        <f t="shared" si="20"/>
        <v>7474.989999999987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6</v>
      </c>
      <c r="C636" s="298">
        <v>46186</v>
      </c>
      <c r="D636" s="299" t="s">
        <v>300</v>
      </c>
      <c r="E636" s="522">
        <v>60.07</v>
      </c>
      <c r="F636" s="522"/>
      <c r="G636" s="333">
        <f t="shared" si="20"/>
        <v>7494.9699999999866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287</v>
      </c>
      <c r="B637" s="330" t="s">
        <v>287</v>
      </c>
      <c r="C637" s="298">
        <v>46186</v>
      </c>
      <c r="D637" s="299" t="s">
        <v>915</v>
      </c>
      <c r="E637" s="522"/>
      <c r="F637" s="522">
        <v>319.49</v>
      </c>
      <c r="G637" s="333">
        <f t="shared" si="20"/>
        <v>7555.0399999999863</v>
      </c>
      <c r="H637" s="334" t="s">
        <v>298</v>
      </c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287</v>
      </c>
      <c r="B638" s="330" t="s">
        <v>287</v>
      </c>
      <c r="C638" s="298">
        <v>46186</v>
      </c>
      <c r="D638" s="299" t="s">
        <v>300</v>
      </c>
      <c r="E638" s="522">
        <v>319.49</v>
      </c>
      <c r="F638" s="522"/>
      <c r="G638" s="333">
        <f t="shared" si="20"/>
        <v>7235.5499999999865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6</v>
      </c>
      <c r="C639" s="298">
        <v>46186</v>
      </c>
      <c r="D639" s="299" t="s">
        <v>914</v>
      </c>
      <c r="E639" s="522">
        <v>-0.51</v>
      </c>
      <c r="F639" s="522"/>
      <c r="G639" s="333">
        <f t="shared" si="20"/>
        <v>7555.0399999999863</v>
      </c>
      <c r="H639" s="334" t="s">
        <v>298</v>
      </c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6</v>
      </c>
      <c r="C640" s="298">
        <v>46186</v>
      </c>
      <c r="D640" s="299" t="s">
        <v>319</v>
      </c>
      <c r="E640" s="522">
        <v>13.58</v>
      </c>
      <c r="F640" s="522"/>
      <c r="G640" s="333">
        <f t="shared" si="20"/>
        <v>7554.5299999999861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294</v>
      </c>
      <c r="B641" s="330">
        <v>24</v>
      </c>
      <c r="C641" s="298">
        <v>46186</v>
      </c>
      <c r="D641" s="299" t="s">
        <v>860</v>
      </c>
      <c r="E641" s="522">
        <v>109.5</v>
      </c>
      <c r="F641" s="522"/>
      <c r="G641" s="333">
        <f t="shared" si="20"/>
        <v>7568.109999999986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294</v>
      </c>
      <c r="B642" s="330">
        <v>19</v>
      </c>
      <c r="C642" s="298">
        <v>46186</v>
      </c>
      <c r="D642" s="299" t="s">
        <v>191</v>
      </c>
      <c r="E642" s="522">
        <v>200</v>
      </c>
      <c r="F642" s="522"/>
      <c r="G642" s="333">
        <f t="shared" si="20"/>
        <v>7677.609999999986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291</v>
      </c>
      <c r="B643" s="330">
        <v>38</v>
      </c>
      <c r="C643" s="298">
        <v>46186</v>
      </c>
      <c r="D643" s="299" t="s">
        <v>293</v>
      </c>
      <c r="E643" s="522"/>
      <c r="F643" s="522">
        <v>4597.82</v>
      </c>
      <c r="G643" s="333">
        <f t="shared" si="20"/>
        <v>7877.609999999986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2</v>
      </c>
      <c r="C644" s="298">
        <v>46185</v>
      </c>
      <c r="D644" s="299" t="s">
        <v>916</v>
      </c>
      <c r="E644" s="522">
        <v>90.54</v>
      </c>
      <c r="F644" s="522"/>
      <c r="G644" s="333">
        <f t="shared" si="20"/>
        <v>3279.7899999999863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8</v>
      </c>
      <c r="C645" s="298">
        <v>46185</v>
      </c>
      <c r="D645" s="299" t="s">
        <v>916</v>
      </c>
      <c r="E645" s="522">
        <v>50</v>
      </c>
      <c r="F645" s="522"/>
      <c r="G645" s="333">
        <f t="shared" si="20"/>
        <v>3370.3299999999863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6</v>
      </c>
      <c r="C646" s="298">
        <v>46185</v>
      </c>
      <c r="D646" s="299" t="s">
        <v>300</v>
      </c>
      <c r="E646" s="522">
        <v>79.849999999999994</v>
      </c>
      <c r="F646" s="522"/>
      <c r="G646" s="333">
        <f t="shared" si="20"/>
        <v>3420.3299999999863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6</v>
      </c>
      <c r="C647" s="298">
        <v>46184</v>
      </c>
      <c r="D647" s="299" t="s">
        <v>360</v>
      </c>
      <c r="E647" s="522">
        <v>70</v>
      </c>
      <c r="F647" s="522"/>
      <c r="G647" s="333">
        <f t="shared" si="20"/>
        <v>3500.1799999999862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287</v>
      </c>
      <c r="B648" s="330" t="s">
        <v>287</v>
      </c>
      <c r="C648" s="298">
        <v>46184</v>
      </c>
      <c r="D648" s="299" t="s">
        <v>911</v>
      </c>
      <c r="E648" s="522">
        <v>2159</v>
      </c>
      <c r="F648" s="522">
        <v>2159</v>
      </c>
      <c r="G648" s="333">
        <f t="shared" si="20"/>
        <v>3570.1799999999862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294</v>
      </c>
      <c r="B649" s="330">
        <v>22</v>
      </c>
      <c r="C649" s="298">
        <v>46184</v>
      </c>
      <c r="D649" s="299" t="s">
        <v>352</v>
      </c>
      <c r="E649" s="522">
        <v>21.29</v>
      </c>
      <c r="F649" s="522"/>
      <c r="G649" s="333">
        <f t="shared" si="20"/>
        <v>3570.1799999999862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4</v>
      </c>
      <c r="C650" s="298">
        <v>46184</v>
      </c>
      <c r="D650" s="299" t="s">
        <v>296</v>
      </c>
      <c r="E650" s="522">
        <v>40.67</v>
      </c>
      <c r="F650" s="522"/>
      <c r="G650" s="333">
        <f t="shared" si="20"/>
        <v>3591.4699999999862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8</v>
      </c>
      <c r="C651" s="298">
        <v>46184</v>
      </c>
      <c r="D651" s="299" t="s">
        <v>319</v>
      </c>
      <c r="E651" s="522">
        <v>15.53</v>
      </c>
      <c r="F651" s="522"/>
      <c r="G651" s="333">
        <f t="shared" si="20"/>
        <v>3632.1399999999862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2</v>
      </c>
      <c r="C652" s="298">
        <v>46184</v>
      </c>
      <c r="D652" s="299" t="s">
        <v>473</v>
      </c>
      <c r="E652" s="522">
        <v>83.89</v>
      </c>
      <c r="F652" s="522"/>
      <c r="G652" s="333">
        <f t="shared" ref="G652:G669" si="21">G653-E652+F652</f>
        <v>3647.6699999999864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294</v>
      </c>
      <c r="B653" s="330">
        <v>23</v>
      </c>
      <c r="C653" s="298">
        <v>46184</v>
      </c>
      <c r="D653" s="299" t="s">
        <v>67</v>
      </c>
      <c r="E653" s="522">
        <v>599.86</v>
      </c>
      <c r="F653" s="522"/>
      <c r="G653" s="333">
        <f t="shared" si="21"/>
        <v>3731.5599999999863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291</v>
      </c>
      <c r="B654" s="330">
        <v>41</v>
      </c>
      <c r="C654" s="298">
        <v>46184</v>
      </c>
      <c r="D654" s="299" t="s">
        <v>909</v>
      </c>
      <c r="E654" s="522"/>
      <c r="F654" s="522">
        <v>800</v>
      </c>
      <c r="G654" s="333">
        <f t="shared" si="21"/>
        <v>4331.4199999999864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291</v>
      </c>
      <c r="B655" s="330">
        <v>39</v>
      </c>
      <c r="C655" s="298">
        <v>46184</v>
      </c>
      <c r="D655" s="299" t="s">
        <v>292</v>
      </c>
      <c r="E655" s="522"/>
      <c r="F655" s="522">
        <v>2763.78</v>
      </c>
      <c r="G655" s="333">
        <f t="shared" si="21"/>
        <v>3531.4199999999864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287</v>
      </c>
      <c r="B656" s="330" t="s">
        <v>287</v>
      </c>
      <c r="C656" s="298">
        <v>46183</v>
      </c>
      <c r="D656" s="299" t="s">
        <v>910</v>
      </c>
      <c r="E656" s="522">
        <v>816.19</v>
      </c>
      <c r="F656" s="522">
        <v>816.19</v>
      </c>
      <c r="G656" s="333">
        <f t="shared" si="21"/>
        <v>767.639999999986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6</v>
      </c>
      <c r="C657" s="298">
        <v>46183</v>
      </c>
      <c r="D657" s="299" t="s">
        <v>412</v>
      </c>
      <c r="E657" s="522">
        <v>-3.99</v>
      </c>
      <c r="F657" s="522"/>
      <c r="G657" s="333">
        <f t="shared" si="21"/>
        <v>767.639999999986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6</v>
      </c>
      <c r="C658" s="298">
        <v>46183</v>
      </c>
      <c r="D658" s="299" t="s">
        <v>907</v>
      </c>
      <c r="E658" s="522">
        <v>-0.03</v>
      </c>
      <c r="F658" s="522"/>
      <c r="G658" s="333">
        <f t="shared" si="21"/>
        <v>763.64999999998599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291</v>
      </c>
      <c r="B659" s="330">
        <v>40</v>
      </c>
      <c r="C659" s="298">
        <v>46183</v>
      </c>
      <c r="D659" s="299" t="s">
        <v>316</v>
      </c>
      <c r="E659" s="522"/>
      <c r="F659" s="522">
        <v>1250.17</v>
      </c>
      <c r="G659" s="333">
        <f t="shared" si="21"/>
        <v>763.61999999998602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2</v>
      </c>
      <c r="C660" s="298">
        <v>46182</v>
      </c>
      <c r="D660" s="299" t="s">
        <v>353</v>
      </c>
      <c r="E660" s="522">
        <v>25.98</v>
      </c>
      <c r="F660" s="522"/>
      <c r="G660" s="333">
        <f t="shared" si="21"/>
        <v>-486.55000000001405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5</v>
      </c>
      <c r="C661" s="298">
        <v>46182</v>
      </c>
      <c r="D661" s="299" t="s">
        <v>854</v>
      </c>
      <c r="E661" s="522">
        <v>10.68</v>
      </c>
      <c r="F661" s="522"/>
      <c r="G661" s="333">
        <f t="shared" si="21"/>
        <v>-460.57000000001403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2</v>
      </c>
      <c r="C662" s="298">
        <v>46182</v>
      </c>
      <c r="D662" s="299" t="s">
        <v>301</v>
      </c>
      <c r="E662" s="522">
        <v>29.95</v>
      </c>
      <c r="F662" s="522"/>
      <c r="G662" s="333">
        <f t="shared" si="21"/>
        <v>-449.89000000001403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294</v>
      </c>
      <c r="B663" s="330">
        <v>22</v>
      </c>
      <c r="C663" s="298">
        <v>46182</v>
      </c>
      <c r="D663" s="299" t="s">
        <v>908</v>
      </c>
      <c r="E663" s="522">
        <v>5.31</v>
      </c>
      <c r="F663" s="522"/>
      <c r="G663" s="333">
        <f t="shared" si="21"/>
        <v>-419.94000000001404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2</v>
      </c>
      <c r="C664" s="298">
        <v>46182</v>
      </c>
      <c r="D664" s="299" t="s">
        <v>435</v>
      </c>
      <c r="E664" s="522">
        <v>58.69</v>
      </c>
      <c r="F664" s="522"/>
      <c r="G664" s="333">
        <f t="shared" si="21"/>
        <v>-414.63000000001404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8</v>
      </c>
      <c r="C665" s="298">
        <v>46182</v>
      </c>
      <c r="D665" s="299" t="s">
        <v>435</v>
      </c>
      <c r="E665" s="522">
        <v>58.69</v>
      </c>
      <c r="F665" s="522"/>
      <c r="G665" s="333">
        <f t="shared" si="21"/>
        <v>-355.94000000001404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8</v>
      </c>
      <c r="C666" s="298">
        <v>46181</v>
      </c>
      <c r="D666" s="299" t="s">
        <v>319</v>
      </c>
      <c r="E666" s="522">
        <v>8.86</v>
      </c>
      <c r="F666" s="522"/>
      <c r="G666" s="333">
        <f t="shared" si="21"/>
        <v>-297.25000000001404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6</v>
      </c>
      <c r="C667" s="298">
        <v>46181</v>
      </c>
      <c r="D667" s="299" t="s">
        <v>397</v>
      </c>
      <c r="E667" s="522">
        <v>12.84</v>
      </c>
      <c r="F667" s="522"/>
      <c r="G667" s="333">
        <f t="shared" si="21"/>
        <v>-288.39000000001403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294</v>
      </c>
      <c r="B668" s="330">
        <v>9</v>
      </c>
      <c r="C668" s="298">
        <v>46181</v>
      </c>
      <c r="D668" s="299" t="s">
        <v>58</v>
      </c>
      <c r="E668" s="522">
        <v>1231.68</v>
      </c>
      <c r="F668" s="522"/>
      <c r="G668" s="333">
        <f t="shared" si="21"/>
        <v>-275.55000000001405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4</v>
      </c>
      <c r="C669" s="298">
        <v>46180</v>
      </c>
      <c r="D669" s="299" t="s">
        <v>310</v>
      </c>
      <c r="E669" s="522">
        <v>47.6</v>
      </c>
      <c r="F669" s="522"/>
      <c r="G669" s="333">
        <f t="shared" si="21"/>
        <v>956.12999999998601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1</v>
      </c>
      <c r="C670" s="298">
        <v>46180</v>
      </c>
      <c r="D670" s="299" t="s">
        <v>368</v>
      </c>
      <c r="E670" s="522">
        <v>48.62</v>
      </c>
      <c r="F670" s="522"/>
      <c r="G670" s="333">
        <f t="shared" ref="G670:G680" si="22">G671-E670+F670</f>
        <v>1003.729999999986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8</v>
      </c>
      <c r="C671" s="298">
        <v>46180</v>
      </c>
      <c r="D671" s="299" t="s">
        <v>363</v>
      </c>
      <c r="E671" s="522">
        <v>6.37</v>
      </c>
      <c r="F671" s="522"/>
      <c r="G671" s="333">
        <f t="shared" si="22"/>
        <v>1052.349999999986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287</v>
      </c>
      <c r="B672" s="330" t="s">
        <v>287</v>
      </c>
      <c r="C672" s="298">
        <v>46180</v>
      </c>
      <c r="D672" s="299" t="s">
        <v>890</v>
      </c>
      <c r="E672" s="522">
        <v>313.77999999999997</v>
      </c>
      <c r="F672" s="522">
        <v>313.77999999999997</v>
      </c>
      <c r="G672" s="333">
        <f t="shared" si="22"/>
        <v>1058.7199999999859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6</v>
      </c>
      <c r="C673" s="298">
        <v>46180</v>
      </c>
      <c r="D673" s="299" t="s">
        <v>397</v>
      </c>
      <c r="E673" s="522">
        <v>10.86</v>
      </c>
      <c r="F673" s="522"/>
      <c r="G673" s="333">
        <f t="shared" si="22"/>
        <v>1058.7199999999859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294</v>
      </c>
      <c r="B674" s="330">
        <v>14</v>
      </c>
      <c r="C674" s="298">
        <v>46179</v>
      </c>
      <c r="D674" s="299" t="s">
        <v>366</v>
      </c>
      <c r="E674" s="522">
        <v>66.67</v>
      </c>
      <c r="F674" s="522"/>
      <c r="G674" s="333">
        <f t="shared" si="22"/>
        <v>1069.5799999999858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5</v>
      </c>
      <c r="C675" s="298">
        <v>46179</v>
      </c>
      <c r="D675" s="299" t="s">
        <v>906</v>
      </c>
      <c r="E675" s="522">
        <v>20</v>
      </c>
      <c r="F675" s="522"/>
      <c r="G675" s="333">
        <f t="shared" si="22"/>
        <v>1136.2499999999859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1</v>
      </c>
      <c r="C676" s="298">
        <v>46179</v>
      </c>
      <c r="D676" s="299" t="s">
        <v>831</v>
      </c>
      <c r="E676" s="522">
        <v>54.06</v>
      </c>
      <c r="F676" s="522"/>
      <c r="G676" s="333">
        <f t="shared" si="22"/>
        <v>1156.2499999999859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6</v>
      </c>
      <c r="C677" s="298">
        <v>46179</v>
      </c>
      <c r="D677" s="299" t="s">
        <v>903</v>
      </c>
      <c r="E677" s="522">
        <v>19.98</v>
      </c>
      <c r="F677" s="522"/>
      <c r="G677" s="333">
        <f t="shared" si="22"/>
        <v>1210.3099999999858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6</v>
      </c>
      <c r="C678" s="298">
        <v>46179</v>
      </c>
      <c r="D678" s="299" t="s">
        <v>885</v>
      </c>
      <c r="E678" s="522">
        <v>100</v>
      </c>
      <c r="F678" s="522"/>
      <c r="G678" s="333">
        <f t="shared" si="22"/>
        <v>1230.2899999999859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8</v>
      </c>
      <c r="C679" s="298">
        <v>46178</v>
      </c>
      <c r="D679" s="299" t="s">
        <v>319</v>
      </c>
      <c r="E679" s="522">
        <v>179.72</v>
      </c>
      <c r="F679" s="522"/>
      <c r="G679" s="333">
        <f t="shared" si="22"/>
        <v>1330.2899999999859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4</v>
      </c>
      <c r="C680" s="298">
        <v>46178</v>
      </c>
      <c r="D680" s="299" t="s">
        <v>904</v>
      </c>
      <c r="E680" s="522">
        <v>41.26</v>
      </c>
      <c r="F680" s="522"/>
      <c r="G680" s="333">
        <f t="shared" si="22"/>
        <v>1510.0099999999859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2</v>
      </c>
      <c r="C681" s="298">
        <v>46178</v>
      </c>
      <c r="D681" s="299" t="s">
        <v>358</v>
      </c>
      <c r="E681" s="522">
        <v>10.07</v>
      </c>
      <c r="F681" s="522"/>
      <c r="G681" s="333">
        <f t="shared" ref="G681:G693" si="23">G682-E681+F681</f>
        <v>1551.2699999999859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2</v>
      </c>
      <c r="C682" s="298">
        <v>46178</v>
      </c>
      <c r="D682" s="299" t="s">
        <v>905</v>
      </c>
      <c r="E682" s="522">
        <v>11.75</v>
      </c>
      <c r="F682" s="522"/>
      <c r="G682" s="333">
        <f t="shared" si="23"/>
        <v>1561.3399999999858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335</v>
      </c>
      <c r="B683" s="330" t="s">
        <v>335</v>
      </c>
      <c r="C683" s="298">
        <v>46178</v>
      </c>
      <c r="D683" s="299" t="s">
        <v>447</v>
      </c>
      <c r="E683" s="522">
        <v>39.659999999999997</v>
      </c>
      <c r="F683" s="522"/>
      <c r="G683" s="333">
        <f t="shared" si="23"/>
        <v>1573.0899999999858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6</v>
      </c>
      <c r="C684" s="298">
        <v>46178</v>
      </c>
      <c r="D684" s="299" t="s">
        <v>300</v>
      </c>
      <c r="E684" s="522">
        <v>9.57</v>
      </c>
      <c r="F684" s="522"/>
      <c r="G684" s="333">
        <f t="shared" si="23"/>
        <v>1612.7499999999859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2</v>
      </c>
      <c r="C685" s="298">
        <v>46178</v>
      </c>
      <c r="D685" s="299" t="s">
        <v>376</v>
      </c>
      <c r="E685" s="522">
        <v>46.65</v>
      </c>
      <c r="F685" s="522"/>
      <c r="G685" s="333">
        <f t="shared" si="23"/>
        <v>1622.3199999999858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4</v>
      </c>
      <c r="C686" s="298">
        <v>46177</v>
      </c>
      <c r="D686" s="299" t="s">
        <v>296</v>
      </c>
      <c r="E686" s="522">
        <v>43.69</v>
      </c>
      <c r="F686" s="522"/>
      <c r="G686" s="333">
        <f t="shared" si="23"/>
        <v>1668.9699999999859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3</v>
      </c>
      <c r="C687" s="298">
        <v>46177</v>
      </c>
      <c r="D687" s="299" t="s">
        <v>334</v>
      </c>
      <c r="E687" s="522">
        <v>8.52</v>
      </c>
      <c r="F687" s="522"/>
      <c r="G687" s="333">
        <f t="shared" si="23"/>
        <v>1712.659999999986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294</v>
      </c>
      <c r="B688" s="330">
        <v>14</v>
      </c>
      <c r="C688" s="298">
        <v>46177</v>
      </c>
      <c r="D688" s="299" t="s">
        <v>367</v>
      </c>
      <c r="E688" s="522">
        <v>70.25</v>
      </c>
      <c r="F688" s="522"/>
      <c r="G688" s="333">
        <f t="shared" si="23"/>
        <v>1721.179999999986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2</v>
      </c>
      <c r="C689" s="298">
        <v>46177</v>
      </c>
      <c r="D689" s="299" t="s">
        <v>386</v>
      </c>
      <c r="E689" s="522">
        <v>14.38</v>
      </c>
      <c r="F689" s="522"/>
      <c r="G689" s="333">
        <f t="shared" si="23"/>
        <v>1791.429999999986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294</v>
      </c>
      <c r="B690" s="330">
        <v>13</v>
      </c>
      <c r="C690" s="298">
        <v>46177</v>
      </c>
      <c r="D690" s="299" t="s">
        <v>902</v>
      </c>
      <c r="E690" s="522">
        <v>122.46</v>
      </c>
      <c r="F690" s="522"/>
      <c r="G690" s="333">
        <f t="shared" si="23"/>
        <v>1805.8099999999861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294</v>
      </c>
      <c r="B691" s="330">
        <v>17</v>
      </c>
      <c r="C691" s="298">
        <v>46177</v>
      </c>
      <c r="D691" s="299" t="s">
        <v>370</v>
      </c>
      <c r="E691" s="522">
        <v>99</v>
      </c>
      <c r="F691" s="522"/>
      <c r="G691" s="333">
        <f t="shared" si="23"/>
        <v>1928.2699999999861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294</v>
      </c>
      <c r="B692" s="330">
        <v>22</v>
      </c>
      <c r="C692" s="298">
        <v>46176</v>
      </c>
      <c r="D692" s="299" t="s">
        <v>861</v>
      </c>
      <c r="E692" s="522">
        <v>12.77</v>
      </c>
      <c r="F692" s="522"/>
      <c r="G692" s="333">
        <f t="shared" si="23"/>
        <v>2027.2699999999861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8</v>
      </c>
      <c r="C693" s="298">
        <v>46176</v>
      </c>
      <c r="D693" s="299" t="s">
        <v>319</v>
      </c>
      <c r="E693" s="522">
        <v>11.55</v>
      </c>
      <c r="F693" s="522"/>
      <c r="G693" s="333">
        <f t="shared" si="23"/>
        <v>2040.0399999999861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1</v>
      </c>
      <c r="C694" s="298">
        <v>46176</v>
      </c>
      <c r="D694" s="299" t="s">
        <v>306</v>
      </c>
      <c r="E694" s="522">
        <v>96.16</v>
      </c>
      <c r="F694" s="522"/>
      <c r="G694" s="333">
        <f t="shared" ref="G694:G752" si="24">G695-E694+F694</f>
        <v>2051.589999999986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2</v>
      </c>
      <c r="C695" s="298">
        <v>46175</v>
      </c>
      <c r="D695" s="299" t="s">
        <v>899</v>
      </c>
      <c r="E695" s="522">
        <v>21.38</v>
      </c>
      <c r="F695" s="522"/>
      <c r="G695" s="333">
        <f t="shared" si="24"/>
        <v>2147.7499999999859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2</v>
      </c>
      <c r="C696" s="298">
        <v>46175</v>
      </c>
      <c r="D696" s="299" t="s">
        <v>386</v>
      </c>
      <c r="E696" s="522">
        <v>14.38</v>
      </c>
      <c r="F696" s="522"/>
      <c r="G696" s="333">
        <f t="shared" si="24"/>
        <v>2169.129999999986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6</v>
      </c>
      <c r="C697" s="298">
        <v>46175</v>
      </c>
      <c r="D697" s="299" t="s">
        <v>433</v>
      </c>
      <c r="E697" s="522">
        <v>-142</v>
      </c>
      <c r="F697" s="522"/>
      <c r="G697" s="333">
        <f t="shared" si="24"/>
        <v>2183.5099999999861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284</v>
      </c>
      <c r="B698" s="330">
        <v>36</v>
      </c>
      <c r="C698" s="298">
        <v>46175</v>
      </c>
      <c r="D698" s="299" t="s">
        <v>374</v>
      </c>
      <c r="E698" s="522">
        <v>50</v>
      </c>
      <c r="F698" s="522"/>
      <c r="G698" s="333">
        <f t="shared" si="24"/>
        <v>2041.5099999999861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294</v>
      </c>
      <c r="B699" s="330">
        <v>22</v>
      </c>
      <c r="C699" s="298">
        <v>46175</v>
      </c>
      <c r="D699" s="299" t="s">
        <v>375</v>
      </c>
      <c r="E699" s="522">
        <v>6.37</v>
      </c>
      <c r="F699" s="522"/>
      <c r="G699" s="333">
        <f t="shared" si="24"/>
        <v>2091.5099999999861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1</v>
      </c>
      <c r="C700" s="298">
        <v>46174</v>
      </c>
      <c r="D700" s="299" t="s">
        <v>306</v>
      </c>
      <c r="E700" s="522">
        <v>84.03</v>
      </c>
      <c r="F700" s="522"/>
      <c r="G700" s="333">
        <f t="shared" si="24"/>
        <v>2097.879999999986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3</v>
      </c>
      <c r="C701" s="298">
        <v>46174</v>
      </c>
      <c r="D701" s="299" t="s">
        <v>296</v>
      </c>
      <c r="E701" s="522">
        <v>10.31</v>
      </c>
      <c r="F701" s="522"/>
      <c r="G701" s="333">
        <f t="shared" si="24"/>
        <v>2181.9099999999862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2</v>
      </c>
      <c r="C702" s="298">
        <v>46174</v>
      </c>
      <c r="D702" s="299" t="s">
        <v>301</v>
      </c>
      <c r="E702" s="522">
        <v>16.05</v>
      </c>
      <c r="F702" s="522"/>
      <c r="G702" s="333">
        <f t="shared" si="24"/>
        <v>2192.2199999999862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1</v>
      </c>
      <c r="C703" s="298">
        <v>46174</v>
      </c>
      <c r="D703" s="299" t="s">
        <v>457</v>
      </c>
      <c r="E703" s="522">
        <v>50.44</v>
      </c>
      <c r="F703" s="522"/>
      <c r="G703" s="333">
        <f t="shared" si="24"/>
        <v>2208.2699999999863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6</v>
      </c>
      <c r="C704" s="298">
        <v>46174</v>
      </c>
      <c r="D704" s="299" t="s">
        <v>898</v>
      </c>
      <c r="E704" s="522">
        <v>9.99</v>
      </c>
      <c r="F704" s="522"/>
      <c r="G704" s="333">
        <f t="shared" si="24"/>
        <v>2258.7099999999864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4</v>
      </c>
      <c r="C705" s="298">
        <v>46174</v>
      </c>
      <c r="D705" s="299" t="s">
        <v>310</v>
      </c>
      <c r="E705" s="522">
        <v>44.98</v>
      </c>
      <c r="F705" s="522"/>
      <c r="G705" s="333">
        <f t="shared" si="24"/>
        <v>2268.6999999999862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1</v>
      </c>
      <c r="C706" s="298">
        <v>46174</v>
      </c>
      <c r="D706" s="299" t="s">
        <v>311</v>
      </c>
      <c r="E706" s="522">
        <v>106.14</v>
      </c>
      <c r="F706" s="522"/>
      <c r="G706" s="333">
        <f t="shared" si="24"/>
        <v>2313.6799999999862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294</v>
      </c>
      <c r="B707" s="330">
        <v>16</v>
      </c>
      <c r="C707" s="298">
        <v>46174</v>
      </c>
      <c r="D707" s="299" t="s">
        <v>624</v>
      </c>
      <c r="E707" s="522">
        <v>62.31</v>
      </c>
      <c r="F707" s="522"/>
      <c r="G707" s="333">
        <f t="shared" si="24"/>
        <v>2419.8199999999861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3</v>
      </c>
      <c r="C708" s="298">
        <v>46174</v>
      </c>
      <c r="D708" s="299" t="s">
        <v>351</v>
      </c>
      <c r="E708" s="522">
        <v>8.1</v>
      </c>
      <c r="F708" s="522"/>
      <c r="G708" s="333">
        <f t="shared" si="24"/>
        <v>2482.129999999986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287</v>
      </c>
      <c r="B709" s="330" t="s">
        <v>287</v>
      </c>
      <c r="C709" s="298">
        <v>46174</v>
      </c>
      <c r="D709" s="299" t="s">
        <v>888</v>
      </c>
      <c r="E709" s="522">
        <v>320</v>
      </c>
      <c r="F709" s="522">
        <v>320</v>
      </c>
      <c r="G709" s="333">
        <f t="shared" si="24"/>
        <v>2490.2299999999859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6</v>
      </c>
      <c r="C710" s="298">
        <v>46174</v>
      </c>
      <c r="D710" s="299" t="s">
        <v>889</v>
      </c>
      <c r="E710" s="522">
        <v>20</v>
      </c>
      <c r="F710" s="522"/>
      <c r="G710" s="333">
        <f t="shared" si="24"/>
        <v>2490.2299999999859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284</v>
      </c>
      <c r="B711" s="330">
        <v>37</v>
      </c>
      <c r="C711" s="298">
        <v>46173</v>
      </c>
      <c r="D711" s="299" t="s">
        <v>895</v>
      </c>
      <c r="E711" s="522">
        <v>1160.3599999999999</v>
      </c>
      <c r="F711" s="522"/>
      <c r="G711" s="333">
        <f t="shared" si="24"/>
        <v>2510.2299999999859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286</v>
      </c>
      <c r="B712" s="330">
        <v>25</v>
      </c>
      <c r="C712" s="298">
        <v>46173</v>
      </c>
      <c r="D712" s="298" t="s">
        <v>204</v>
      </c>
      <c r="E712" s="331">
        <v>350</v>
      </c>
      <c r="F712" s="522"/>
      <c r="G712" s="333">
        <f t="shared" si="24"/>
        <v>3670.5899999999856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286</v>
      </c>
      <c r="B713" s="330">
        <v>26</v>
      </c>
      <c r="C713" s="298">
        <v>46173</v>
      </c>
      <c r="D713" s="298" t="s">
        <v>205</v>
      </c>
      <c r="E713" s="331">
        <v>320</v>
      </c>
      <c r="F713" s="522"/>
      <c r="G713" s="333">
        <f t="shared" si="24"/>
        <v>4020.5899999999856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286</v>
      </c>
      <c r="B714" s="330">
        <v>27</v>
      </c>
      <c r="C714" s="298">
        <v>46173</v>
      </c>
      <c r="D714" s="298" t="s">
        <v>206</v>
      </c>
      <c r="E714" s="331">
        <v>25</v>
      </c>
      <c r="F714" s="522"/>
      <c r="G714" s="333">
        <f t="shared" si="24"/>
        <v>4340.5899999999856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286</v>
      </c>
      <c r="B715" s="330">
        <v>28</v>
      </c>
      <c r="C715" s="298">
        <v>46173</v>
      </c>
      <c r="D715" s="298" t="s">
        <v>207</v>
      </c>
      <c r="E715" s="331">
        <v>25</v>
      </c>
      <c r="F715" s="522"/>
      <c r="G715" s="333">
        <f t="shared" si="24"/>
        <v>4365.5899999999856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286</v>
      </c>
      <c r="B716" s="330">
        <v>29</v>
      </c>
      <c r="C716" s="298">
        <v>46173</v>
      </c>
      <c r="D716" s="298" t="s">
        <v>208</v>
      </c>
      <c r="E716" s="331">
        <v>45</v>
      </c>
      <c r="F716" s="522"/>
      <c r="G716" s="333">
        <f t="shared" si="24"/>
        <v>4390.5899999999856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286</v>
      </c>
      <c r="B717" s="330">
        <v>30</v>
      </c>
      <c r="C717" s="298">
        <v>46173</v>
      </c>
      <c r="D717" s="298" t="s">
        <v>209</v>
      </c>
      <c r="E717" s="331">
        <v>400</v>
      </c>
      <c r="F717" s="522"/>
      <c r="G717" s="333">
        <f t="shared" si="24"/>
        <v>4435.5899999999856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286</v>
      </c>
      <c r="B718" s="330">
        <v>31</v>
      </c>
      <c r="C718" s="298">
        <v>46173</v>
      </c>
      <c r="D718" s="298" t="s">
        <v>210</v>
      </c>
      <c r="E718" s="331">
        <v>375</v>
      </c>
      <c r="F718" s="522"/>
      <c r="G718" s="333">
        <f t="shared" si="24"/>
        <v>4835.5899999999856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286</v>
      </c>
      <c r="B719" s="330">
        <v>32</v>
      </c>
      <c r="C719" s="298">
        <v>46173</v>
      </c>
      <c r="D719" s="298" t="s">
        <v>211</v>
      </c>
      <c r="E719" s="331">
        <v>100</v>
      </c>
      <c r="F719" s="522"/>
      <c r="G719" s="333">
        <f t="shared" si="24"/>
        <v>5210.5899999999856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286</v>
      </c>
      <c r="B720" s="330">
        <v>33</v>
      </c>
      <c r="C720" s="298">
        <v>46173</v>
      </c>
      <c r="D720" s="298" t="s">
        <v>212</v>
      </c>
      <c r="E720" s="331">
        <v>85</v>
      </c>
      <c r="F720" s="522"/>
      <c r="G720" s="333">
        <f t="shared" si="24"/>
        <v>5310.5899999999856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286</v>
      </c>
      <c r="B721" s="330">
        <v>34</v>
      </c>
      <c r="C721" s="298">
        <v>46173</v>
      </c>
      <c r="D721" s="298" t="s">
        <v>213</v>
      </c>
      <c r="E721" s="331">
        <v>230</v>
      </c>
      <c r="F721" s="522"/>
      <c r="G721" s="333">
        <f t="shared" si="24"/>
        <v>5395.5899999999856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286</v>
      </c>
      <c r="B722" s="330">
        <v>35</v>
      </c>
      <c r="C722" s="298">
        <v>46173</v>
      </c>
      <c r="D722" s="298" t="s">
        <v>214</v>
      </c>
      <c r="E722" s="331">
        <v>45</v>
      </c>
      <c r="F722" s="522"/>
      <c r="G722" s="333">
        <f t="shared" si="24"/>
        <v>5625.5899999999856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6</v>
      </c>
      <c r="C723" s="298">
        <v>46173</v>
      </c>
      <c r="D723" s="298" t="s">
        <v>885</v>
      </c>
      <c r="E723" s="522">
        <v>50</v>
      </c>
      <c r="F723" s="522"/>
      <c r="G723" s="333">
        <f t="shared" si="24"/>
        <v>5670.5899999999856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294</v>
      </c>
      <c r="B724" s="330">
        <v>22</v>
      </c>
      <c r="C724" s="298">
        <v>46173</v>
      </c>
      <c r="D724" s="298" t="s">
        <v>835</v>
      </c>
      <c r="E724" s="522">
        <v>10.63</v>
      </c>
      <c r="F724" s="522"/>
      <c r="G724" s="333">
        <f t="shared" si="24"/>
        <v>5720.5899999999856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4</v>
      </c>
      <c r="C725" s="298">
        <v>46173</v>
      </c>
      <c r="D725" s="298" t="s">
        <v>363</v>
      </c>
      <c r="E725" s="522">
        <v>108.69</v>
      </c>
      <c r="F725" s="522"/>
      <c r="G725" s="333">
        <f t="shared" si="24"/>
        <v>5731.2199999999857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294</v>
      </c>
      <c r="B726" s="330">
        <v>10</v>
      </c>
      <c r="C726" s="298">
        <v>46173</v>
      </c>
      <c r="D726" s="298" t="s">
        <v>176</v>
      </c>
      <c r="E726" s="522">
        <v>17.899999999999999</v>
      </c>
      <c r="F726" s="522"/>
      <c r="G726" s="333">
        <f t="shared" si="24"/>
        <v>5839.9099999999853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1</v>
      </c>
      <c r="C727" s="298">
        <v>46173</v>
      </c>
      <c r="D727" s="298" t="s">
        <v>445</v>
      </c>
      <c r="E727" s="522">
        <v>9.57</v>
      </c>
      <c r="F727" s="522"/>
      <c r="G727" s="333">
        <f t="shared" si="24"/>
        <v>5857.8099999999849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8</v>
      </c>
      <c r="C728" s="298">
        <v>46172</v>
      </c>
      <c r="D728" s="298" t="s">
        <v>319</v>
      </c>
      <c r="E728" s="522">
        <v>88.98</v>
      </c>
      <c r="F728" s="522"/>
      <c r="G728" s="333">
        <f t="shared" si="24"/>
        <v>5867.3799999999846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287</v>
      </c>
      <c r="B729" s="330" t="s">
        <v>287</v>
      </c>
      <c r="C729" s="298">
        <v>46172</v>
      </c>
      <c r="D729" s="298" t="s">
        <v>891</v>
      </c>
      <c r="E729" s="522">
        <v>219.38</v>
      </c>
      <c r="F729" s="522">
        <v>219.38</v>
      </c>
      <c r="G729" s="333">
        <f t="shared" si="24"/>
        <v>5956.3599999999842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287</v>
      </c>
      <c r="B730" s="330" t="s">
        <v>287</v>
      </c>
      <c r="C730" s="298">
        <v>46172</v>
      </c>
      <c r="D730" s="298" t="s">
        <v>890</v>
      </c>
      <c r="E730" s="522">
        <v>310.98</v>
      </c>
      <c r="F730" s="522">
        <v>310.98</v>
      </c>
      <c r="G730" s="333">
        <f t="shared" si="24"/>
        <v>5956.3599999999842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2</v>
      </c>
      <c r="C731" s="298">
        <v>46172</v>
      </c>
      <c r="D731" s="298" t="s">
        <v>894</v>
      </c>
      <c r="E731" s="522">
        <v>130.68</v>
      </c>
      <c r="F731" s="522"/>
      <c r="G731" s="333">
        <f t="shared" si="24"/>
        <v>5956.3599999999842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2</v>
      </c>
      <c r="C732" s="298">
        <v>46172</v>
      </c>
      <c r="D732" s="298" t="s">
        <v>356</v>
      </c>
      <c r="E732" s="522">
        <v>49.99</v>
      </c>
      <c r="F732" s="522"/>
      <c r="G732" s="333">
        <f t="shared" si="24"/>
        <v>6087.0399999999845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2</v>
      </c>
      <c r="C733" s="298">
        <v>46171</v>
      </c>
      <c r="D733" s="298" t="s">
        <v>296</v>
      </c>
      <c r="E733" s="522">
        <v>15.1</v>
      </c>
      <c r="F733" s="522"/>
      <c r="G733" s="333">
        <f t="shared" si="24"/>
        <v>6137.0299999999843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8</v>
      </c>
      <c r="C734" s="298">
        <v>46171</v>
      </c>
      <c r="D734" s="298" t="s">
        <v>295</v>
      </c>
      <c r="E734" s="522">
        <v>7.02</v>
      </c>
      <c r="F734" s="522"/>
      <c r="G734" s="333">
        <f t="shared" si="24"/>
        <v>6152.1299999999846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4</v>
      </c>
      <c r="C735" s="298">
        <v>46171</v>
      </c>
      <c r="D735" s="298" t="s">
        <v>295</v>
      </c>
      <c r="E735" s="522">
        <v>93.38</v>
      </c>
      <c r="F735" s="522"/>
      <c r="G735" s="333">
        <f t="shared" si="24"/>
        <v>6159.1499999999851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2</v>
      </c>
      <c r="C736" s="298">
        <v>46171</v>
      </c>
      <c r="D736" s="298" t="s">
        <v>353</v>
      </c>
      <c r="E736" s="522">
        <v>18.98</v>
      </c>
      <c r="F736" s="522"/>
      <c r="G736" s="333">
        <f t="shared" si="24"/>
        <v>6252.5299999999852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294</v>
      </c>
      <c r="B737" s="330">
        <v>23</v>
      </c>
      <c r="C737" s="298">
        <v>46171</v>
      </c>
      <c r="D737" s="299" t="s">
        <v>67</v>
      </c>
      <c r="E737" s="522">
        <v>650.88</v>
      </c>
      <c r="F737" s="522"/>
      <c r="G737" s="333">
        <f t="shared" si="24"/>
        <v>6271.5099999999848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294</v>
      </c>
      <c r="B738" s="330">
        <v>20</v>
      </c>
      <c r="C738" s="298">
        <v>46171</v>
      </c>
      <c r="D738" s="299" t="s">
        <v>193</v>
      </c>
      <c r="E738" s="522">
        <v>600</v>
      </c>
      <c r="F738" s="522"/>
      <c r="G738" s="333">
        <f t="shared" si="24"/>
        <v>6922.3899999999849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291</v>
      </c>
      <c r="B739" s="330">
        <v>38</v>
      </c>
      <c r="C739" s="298">
        <v>46171</v>
      </c>
      <c r="D739" s="299" t="s">
        <v>293</v>
      </c>
      <c r="E739" s="522"/>
      <c r="F739" s="522">
        <v>4597.8100000000004</v>
      </c>
      <c r="G739" s="333">
        <f t="shared" si="24"/>
        <v>7522.3899999999849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294</v>
      </c>
      <c r="B740" s="330">
        <v>42</v>
      </c>
      <c r="C740" s="298">
        <v>46171</v>
      </c>
      <c r="D740" s="299" t="s">
        <v>200</v>
      </c>
      <c r="E740" s="522">
        <v>50.92</v>
      </c>
      <c r="F740" s="522"/>
      <c r="G740" s="333">
        <f t="shared" si="24"/>
        <v>2924.5799999999849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294</v>
      </c>
      <c r="B741" s="330">
        <v>43</v>
      </c>
      <c r="C741" s="298">
        <v>46171</v>
      </c>
      <c r="D741" s="299" t="s">
        <v>201</v>
      </c>
      <c r="E741" s="522">
        <v>42.84</v>
      </c>
      <c r="F741" s="522"/>
      <c r="G741" s="333">
        <f t="shared" si="24"/>
        <v>2975.499999999985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291</v>
      </c>
      <c r="B742" s="330">
        <v>39</v>
      </c>
      <c r="C742" s="298">
        <v>46170</v>
      </c>
      <c r="D742" s="299" t="s">
        <v>292</v>
      </c>
      <c r="E742" s="522"/>
      <c r="F742" s="522">
        <v>2763.79</v>
      </c>
      <c r="G742" s="333">
        <f t="shared" si="24"/>
        <v>3018.3399999999851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3</v>
      </c>
      <c r="C743" s="298">
        <v>46170</v>
      </c>
      <c r="D743" s="299" t="s">
        <v>884</v>
      </c>
      <c r="E743" s="522">
        <v>8.9499999999999993</v>
      </c>
      <c r="F743" s="522"/>
      <c r="G743" s="333">
        <f t="shared" si="24"/>
        <v>254.54999999998506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4</v>
      </c>
      <c r="C744" s="298">
        <v>46170</v>
      </c>
      <c r="D744" s="299" t="s">
        <v>884</v>
      </c>
      <c r="E744" s="522">
        <v>43.44</v>
      </c>
      <c r="F744" s="522"/>
      <c r="G744" s="333">
        <f t="shared" si="24"/>
        <v>263.49999999998505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6</v>
      </c>
      <c r="C745" s="298">
        <v>46170</v>
      </c>
      <c r="D745" s="299" t="s">
        <v>892</v>
      </c>
      <c r="E745" s="522">
        <v>30.89</v>
      </c>
      <c r="F745" s="522"/>
      <c r="G745" s="333">
        <f t="shared" si="24"/>
        <v>306.93999999998505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2</v>
      </c>
      <c r="C746" s="298">
        <v>46170</v>
      </c>
      <c r="D746" s="299" t="s">
        <v>346</v>
      </c>
      <c r="E746" s="522">
        <v>32.659999999999997</v>
      </c>
      <c r="F746" s="522"/>
      <c r="G746" s="333">
        <f t="shared" si="24"/>
        <v>337.82999999998503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2</v>
      </c>
      <c r="C747" s="298">
        <v>46170</v>
      </c>
      <c r="D747" s="299" t="s">
        <v>386</v>
      </c>
      <c r="E747" s="522">
        <v>9.09</v>
      </c>
      <c r="F747" s="522"/>
      <c r="G747" s="333">
        <f t="shared" si="24"/>
        <v>370.48999999998506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8</v>
      </c>
      <c r="C748" s="298">
        <v>46170</v>
      </c>
      <c r="D748" s="299" t="s">
        <v>846</v>
      </c>
      <c r="E748" s="522">
        <v>36.74</v>
      </c>
      <c r="F748" s="522"/>
      <c r="G748" s="333">
        <f t="shared" si="24"/>
        <v>379.57999999998503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5</v>
      </c>
      <c r="C749" s="298">
        <v>46170</v>
      </c>
      <c r="D749" s="299" t="s">
        <v>846</v>
      </c>
      <c r="E749" s="522">
        <v>11.2</v>
      </c>
      <c r="F749" s="522"/>
      <c r="G749" s="333">
        <f t="shared" si="24"/>
        <v>416.31999999998504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2</v>
      </c>
      <c r="C750" s="298">
        <v>46169</v>
      </c>
      <c r="D750" s="299" t="s">
        <v>358</v>
      </c>
      <c r="E750" s="522">
        <v>11.29</v>
      </c>
      <c r="F750" s="522"/>
      <c r="G750" s="333">
        <f t="shared" si="24"/>
        <v>427.51999999998503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4</v>
      </c>
      <c r="C751" s="298">
        <v>46169</v>
      </c>
      <c r="D751" s="299" t="s">
        <v>363</v>
      </c>
      <c r="E751" s="522">
        <v>44.84</v>
      </c>
      <c r="F751" s="522"/>
      <c r="G751" s="333">
        <f t="shared" si="24"/>
        <v>438.80999999998505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7</v>
      </c>
      <c r="C752" s="298">
        <v>46169</v>
      </c>
      <c r="D752" s="299" t="s">
        <v>338</v>
      </c>
      <c r="E752" s="522">
        <v>139.88</v>
      </c>
      <c r="F752" s="522"/>
      <c r="G752" s="333">
        <f t="shared" si="24"/>
        <v>483.64999999998508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8</v>
      </c>
      <c r="C753" s="298">
        <v>46169</v>
      </c>
      <c r="D753" s="299" t="s">
        <v>319</v>
      </c>
      <c r="E753" s="522">
        <v>46.84</v>
      </c>
      <c r="F753" s="522"/>
      <c r="G753" s="333">
        <f t="shared" ref="G753:G790" si="25">G754-E753+F753</f>
        <v>623.52999999998508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2</v>
      </c>
      <c r="C754" s="298">
        <v>46169</v>
      </c>
      <c r="D754" s="299" t="s">
        <v>358</v>
      </c>
      <c r="E754" s="522">
        <v>9.4700000000000006</v>
      </c>
      <c r="F754" s="522"/>
      <c r="G754" s="333">
        <f t="shared" si="25"/>
        <v>670.36999999998511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8</v>
      </c>
      <c r="C755" s="298">
        <v>46168</v>
      </c>
      <c r="D755" s="299" t="s">
        <v>308</v>
      </c>
      <c r="E755" s="522">
        <v>47.99</v>
      </c>
      <c r="F755" s="522"/>
      <c r="G755" s="333">
        <f t="shared" si="25"/>
        <v>679.83999999998514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5</v>
      </c>
      <c r="C756" s="298">
        <v>46168</v>
      </c>
      <c r="D756" s="299" t="s">
        <v>872</v>
      </c>
      <c r="E756" s="522">
        <v>26</v>
      </c>
      <c r="F756" s="522"/>
      <c r="G756" s="333">
        <f t="shared" si="25"/>
        <v>727.82999999998515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4</v>
      </c>
      <c r="C757" s="298">
        <v>46168</v>
      </c>
      <c r="D757" s="299" t="s">
        <v>310</v>
      </c>
      <c r="E757" s="522">
        <v>50.15</v>
      </c>
      <c r="F757" s="522"/>
      <c r="G757" s="333">
        <f t="shared" si="25"/>
        <v>753.82999999998515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287</v>
      </c>
      <c r="B758" s="330" t="s">
        <v>287</v>
      </c>
      <c r="C758" s="298">
        <v>46168</v>
      </c>
      <c r="D758" s="299" t="s">
        <v>882</v>
      </c>
      <c r="E758" s="522">
        <v>400</v>
      </c>
      <c r="F758" s="522">
        <v>400</v>
      </c>
      <c r="G758" s="333">
        <f t="shared" si="25"/>
        <v>803.97999999998513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294</v>
      </c>
      <c r="B759" s="330">
        <v>22</v>
      </c>
      <c r="C759" s="298">
        <v>46168</v>
      </c>
      <c r="D759" s="299" t="s">
        <v>835</v>
      </c>
      <c r="E759" s="522">
        <v>15.96</v>
      </c>
      <c r="F759" s="522"/>
      <c r="G759" s="333">
        <f t="shared" si="25"/>
        <v>803.97999999998513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2</v>
      </c>
      <c r="C760" s="298">
        <v>46168</v>
      </c>
      <c r="D760" s="299" t="s">
        <v>296</v>
      </c>
      <c r="E760" s="522">
        <v>15.1</v>
      </c>
      <c r="F760" s="522"/>
      <c r="G760" s="333">
        <f t="shared" si="25"/>
        <v>819.93999999998516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4</v>
      </c>
      <c r="C761" s="298">
        <v>46168</v>
      </c>
      <c r="D761" s="299" t="s">
        <v>296</v>
      </c>
      <c r="E761" s="522">
        <v>44.67</v>
      </c>
      <c r="F761" s="522"/>
      <c r="G761" s="333">
        <f t="shared" si="25"/>
        <v>835.03999999998518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1</v>
      </c>
      <c r="C762" s="298">
        <v>46168</v>
      </c>
      <c r="D762" s="299" t="s">
        <v>300</v>
      </c>
      <c r="E762" s="522">
        <v>32.99</v>
      </c>
      <c r="F762" s="522"/>
      <c r="G762" s="333">
        <f t="shared" si="25"/>
        <v>879.70999999998514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2</v>
      </c>
      <c r="C763" s="298">
        <v>46168</v>
      </c>
      <c r="D763" s="299" t="s">
        <v>386</v>
      </c>
      <c r="E763" s="522">
        <v>14.39</v>
      </c>
      <c r="F763" s="522"/>
      <c r="G763" s="333">
        <f t="shared" si="25"/>
        <v>912.69999999998515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294</v>
      </c>
      <c r="B764" s="330">
        <v>12</v>
      </c>
      <c r="C764" s="298">
        <v>46167</v>
      </c>
      <c r="D764" s="299" t="s">
        <v>314</v>
      </c>
      <c r="E764" s="522">
        <v>204.48</v>
      </c>
      <c r="F764" s="522"/>
      <c r="G764" s="333">
        <f t="shared" si="25"/>
        <v>927.08999999998514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8</v>
      </c>
      <c r="C765" s="298">
        <v>46167</v>
      </c>
      <c r="D765" s="299" t="s">
        <v>319</v>
      </c>
      <c r="E765" s="522">
        <v>29.79</v>
      </c>
      <c r="F765" s="522"/>
      <c r="G765" s="333">
        <f t="shared" si="25"/>
        <v>1131.5699999999852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3</v>
      </c>
      <c r="C766" s="298">
        <v>46167</v>
      </c>
      <c r="D766" s="299" t="s">
        <v>348</v>
      </c>
      <c r="E766" s="522">
        <v>50</v>
      </c>
      <c r="F766" s="522"/>
      <c r="G766" s="333">
        <f t="shared" si="25"/>
        <v>1161.3599999999851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1</v>
      </c>
      <c r="C767" s="298">
        <v>46166</v>
      </c>
      <c r="D767" s="299" t="s">
        <v>329</v>
      </c>
      <c r="E767" s="522">
        <v>122.54</v>
      </c>
      <c r="F767" s="522"/>
      <c r="G767" s="333">
        <f t="shared" si="25"/>
        <v>1211.3599999999851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1</v>
      </c>
      <c r="C768" s="298">
        <v>46166</v>
      </c>
      <c r="D768" s="299" t="s">
        <v>311</v>
      </c>
      <c r="E768" s="522">
        <v>157.97</v>
      </c>
      <c r="F768" s="522"/>
      <c r="G768" s="333">
        <f t="shared" si="25"/>
        <v>1333.8999999999851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6</v>
      </c>
      <c r="C769" s="298">
        <v>46166</v>
      </c>
      <c r="D769" s="299" t="s">
        <v>300</v>
      </c>
      <c r="E769" s="522">
        <v>44.05</v>
      </c>
      <c r="F769" s="522"/>
      <c r="G769" s="333">
        <f t="shared" si="25"/>
        <v>1491.8699999999851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8</v>
      </c>
      <c r="C770" s="298">
        <v>46166</v>
      </c>
      <c r="D770" s="299" t="s">
        <v>319</v>
      </c>
      <c r="E770" s="522">
        <v>70.44</v>
      </c>
      <c r="F770" s="522"/>
      <c r="G770" s="333">
        <f t="shared" si="25"/>
        <v>1535.9199999999851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1</v>
      </c>
      <c r="C771" s="298">
        <v>46166</v>
      </c>
      <c r="D771" s="299" t="s">
        <v>329</v>
      </c>
      <c r="E771" s="522">
        <v>55.96</v>
      </c>
      <c r="F771" s="522"/>
      <c r="G771" s="333">
        <f t="shared" si="25"/>
        <v>1606.3599999999851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6</v>
      </c>
      <c r="C772" s="298">
        <v>46166</v>
      </c>
      <c r="D772" s="299" t="s">
        <v>883</v>
      </c>
      <c r="E772" s="522">
        <v>597.83000000000004</v>
      </c>
      <c r="F772" s="522"/>
      <c r="G772" s="333">
        <f t="shared" si="25"/>
        <v>1662.3199999999852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287</v>
      </c>
      <c r="B773" s="330" t="s">
        <v>287</v>
      </c>
      <c r="C773" s="298">
        <v>46166</v>
      </c>
      <c r="D773" s="299" t="s">
        <v>845</v>
      </c>
      <c r="E773" s="522">
        <v>69.2</v>
      </c>
      <c r="F773" s="522">
        <v>69.2</v>
      </c>
      <c r="G773" s="333">
        <f t="shared" si="25"/>
        <v>2260.1499999999851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1</v>
      </c>
      <c r="C774" s="298">
        <v>46165</v>
      </c>
      <c r="D774" s="299" t="s">
        <v>880</v>
      </c>
      <c r="E774" s="522">
        <v>94.76</v>
      </c>
      <c r="F774" s="522"/>
      <c r="G774" s="333">
        <f t="shared" si="25"/>
        <v>2260.1499999999851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1</v>
      </c>
      <c r="C775" s="298">
        <v>46165</v>
      </c>
      <c r="D775" s="299" t="s">
        <v>393</v>
      </c>
      <c r="E775" s="522">
        <v>34.869999999999997</v>
      </c>
      <c r="F775" s="522"/>
      <c r="G775" s="333">
        <f t="shared" si="25"/>
        <v>2354.9099999999853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8</v>
      </c>
      <c r="C776" s="298">
        <v>46165</v>
      </c>
      <c r="D776" s="299" t="s">
        <v>481</v>
      </c>
      <c r="E776" s="522">
        <v>80.48</v>
      </c>
      <c r="F776" s="522"/>
      <c r="G776" s="333">
        <f t="shared" si="25"/>
        <v>2389.7799999999852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5</v>
      </c>
      <c r="C777" s="298">
        <v>46165</v>
      </c>
      <c r="D777" s="299" t="s">
        <v>879</v>
      </c>
      <c r="E777" s="522">
        <v>25</v>
      </c>
      <c r="F777" s="522"/>
      <c r="G777" s="333">
        <f t="shared" si="25"/>
        <v>2470.2599999999852</v>
      </c>
      <c r="H777" s="334" t="s">
        <v>298</v>
      </c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6</v>
      </c>
      <c r="C778" s="298">
        <v>46165</v>
      </c>
      <c r="D778" s="299" t="s">
        <v>877</v>
      </c>
      <c r="E778" s="522">
        <v>50</v>
      </c>
      <c r="F778" s="522"/>
      <c r="G778" s="333">
        <f t="shared" si="25"/>
        <v>2495.2599999999852</v>
      </c>
      <c r="H778" s="334" t="s">
        <v>298</v>
      </c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2</v>
      </c>
      <c r="C779" s="298">
        <v>46165</v>
      </c>
      <c r="D779" s="299" t="s">
        <v>878</v>
      </c>
      <c r="E779" s="522">
        <v>25</v>
      </c>
      <c r="F779" s="522"/>
      <c r="G779" s="333">
        <f t="shared" si="25"/>
        <v>2545.2599999999852</v>
      </c>
      <c r="H779" s="334" t="s">
        <v>298</v>
      </c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2</v>
      </c>
      <c r="C780" s="298">
        <v>46164</v>
      </c>
      <c r="D780" s="299" t="s">
        <v>881</v>
      </c>
      <c r="E780" s="522">
        <v>45.46</v>
      </c>
      <c r="F780" s="522"/>
      <c r="G780" s="333">
        <f t="shared" si="25"/>
        <v>2570.2599999999852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6</v>
      </c>
      <c r="C781" s="298">
        <v>46164</v>
      </c>
      <c r="D781" s="299" t="s">
        <v>873</v>
      </c>
      <c r="E781" s="522">
        <v>22</v>
      </c>
      <c r="F781" s="522"/>
      <c r="G781" s="333">
        <f t="shared" si="25"/>
        <v>2615.7199999999852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2</v>
      </c>
      <c r="C782" s="298">
        <v>46164</v>
      </c>
      <c r="D782" s="299" t="s">
        <v>296</v>
      </c>
      <c r="E782" s="522">
        <v>14.57</v>
      </c>
      <c r="F782" s="522"/>
      <c r="G782" s="333">
        <f t="shared" si="25"/>
        <v>2637.7199999999852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3</v>
      </c>
      <c r="C783" s="298">
        <v>46163</v>
      </c>
      <c r="D783" s="299" t="s">
        <v>334</v>
      </c>
      <c r="E783" s="522">
        <v>9.01</v>
      </c>
      <c r="F783" s="522"/>
      <c r="G783" s="333">
        <f t="shared" si="25"/>
        <v>2652.2899999999854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8</v>
      </c>
      <c r="C784" s="298">
        <v>46163</v>
      </c>
      <c r="D784" s="299" t="s">
        <v>334</v>
      </c>
      <c r="E784" s="522">
        <v>6.8</v>
      </c>
      <c r="F784" s="522"/>
      <c r="G784" s="333">
        <f t="shared" si="25"/>
        <v>2661.2999999999856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2</v>
      </c>
      <c r="C785" s="298">
        <v>46163</v>
      </c>
      <c r="D785" s="299" t="s">
        <v>358</v>
      </c>
      <c r="E785" s="522">
        <v>16.649999999999999</v>
      </c>
      <c r="F785" s="522"/>
      <c r="G785" s="333">
        <f t="shared" si="25"/>
        <v>2668.0999999999858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8</v>
      </c>
      <c r="C786" s="298">
        <v>46163</v>
      </c>
      <c r="D786" s="299" t="s">
        <v>846</v>
      </c>
      <c r="E786" s="522">
        <v>24.89</v>
      </c>
      <c r="F786" s="522"/>
      <c r="G786" s="333">
        <f t="shared" si="25"/>
        <v>2684.7499999999859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5</v>
      </c>
      <c r="C787" s="298">
        <v>46163</v>
      </c>
      <c r="D787" s="299" t="s">
        <v>846</v>
      </c>
      <c r="E787" s="522">
        <v>11.2</v>
      </c>
      <c r="F787" s="522"/>
      <c r="G787" s="333">
        <f t="shared" si="25"/>
        <v>2709.6399999999858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2</v>
      </c>
      <c r="C788" s="298">
        <v>46162</v>
      </c>
      <c r="D788" s="299" t="s">
        <v>296</v>
      </c>
      <c r="E788" s="522">
        <v>11.18</v>
      </c>
      <c r="F788" s="522"/>
      <c r="G788" s="333">
        <f t="shared" si="25"/>
        <v>2720.8399999999856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2</v>
      </c>
      <c r="C789" s="298">
        <v>46162</v>
      </c>
      <c r="D789" s="299" t="s">
        <v>386</v>
      </c>
      <c r="E789" s="522">
        <v>14.38</v>
      </c>
      <c r="F789" s="522"/>
      <c r="G789" s="333">
        <f t="shared" si="25"/>
        <v>2732.0199999999854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294</v>
      </c>
      <c r="B790" s="330">
        <v>22</v>
      </c>
      <c r="C790" s="298">
        <v>46162</v>
      </c>
      <c r="D790" s="299" t="s">
        <v>323</v>
      </c>
      <c r="E790" s="522">
        <v>20.22</v>
      </c>
      <c r="F790" s="522"/>
      <c r="G790" s="333">
        <f t="shared" si="25"/>
        <v>2746.3999999999855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5</v>
      </c>
      <c r="C791" s="298">
        <v>46162</v>
      </c>
      <c r="D791" s="299" t="s">
        <v>872</v>
      </c>
      <c r="E791" s="522">
        <v>30</v>
      </c>
      <c r="F791" s="522"/>
      <c r="G791" s="333">
        <f t="shared" ref="G791:G805" si="26">G792-E791+F791</f>
        <v>2766.6199999999853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2</v>
      </c>
      <c r="C792" s="298">
        <v>46162</v>
      </c>
      <c r="D792" s="299" t="s">
        <v>874</v>
      </c>
      <c r="E792" s="522">
        <v>46.72</v>
      </c>
      <c r="F792" s="522"/>
      <c r="G792" s="333">
        <f t="shared" si="26"/>
        <v>2796.6199999999853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4</v>
      </c>
      <c r="C793" s="298">
        <v>46162</v>
      </c>
      <c r="D793" s="299" t="s">
        <v>310</v>
      </c>
      <c r="E793" s="522">
        <v>56.51</v>
      </c>
      <c r="F793" s="522"/>
      <c r="G793" s="333">
        <f t="shared" si="26"/>
        <v>2843.3399999999851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6</v>
      </c>
      <c r="C794" s="298">
        <v>46161</v>
      </c>
      <c r="D794" s="299" t="s">
        <v>871</v>
      </c>
      <c r="E794" s="522">
        <v>63.99</v>
      </c>
      <c r="F794" s="522"/>
      <c r="G794" s="333">
        <f t="shared" si="26"/>
        <v>2899.8499999999854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4</v>
      </c>
      <c r="C795" s="298">
        <v>46161</v>
      </c>
      <c r="D795" s="299" t="s">
        <v>296</v>
      </c>
      <c r="E795" s="522">
        <v>43.46</v>
      </c>
      <c r="F795" s="522"/>
      <c r="G795" s="333">
        <f t="shared" si="26"/>
        <v>2963.8399999999851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3</v>
      </c>
      <c r="C796" s="298">
        <v>46161</v>
      </c>
      <c r="D796" s="299" t="s">
        <v>296</v>
      </c>
      <c r="E796" s="522">
        <v>8.7200000000000006</v>
      </c>
      <c r="F796" s="522"/>
      <c r="G796" s="333">
        <f t="shared" si="26"/>
        <v>3007.2999999999852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2</v>
      </c>
      <c r="C797" s="298">
        <v>46161</v>
      </c>
      <c r="D797" s="299" t="s">
        <v>301</v>
      </c>
      <c r="E797" s="522">
        <v>30.9</v>
      </c>
      <c r="F797" s="522"/>
      <c r="G797" s="333">
        <f t="shared" si="26"/>
        <v>3016.019999999985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294</v>
      </c>
      <c r="B798" s="330">
        <v>22</v>
      </c>
      <c r="C798" s="298">
        <v>46161</v>
      </c>
      <c r="D798" s="299" t="s">
        <v>328</v>
      </c>
      <c r="E798" s="522">
        <v>7.46</v>
      </c>
      <c r="F798" s="522"/>
      <c r="G798" s="333">
        <f t="shared" si="26"/>
        <v>3046.9199999999851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2</v>
      </c>
      <c r="C799" s="298">
        <v>46161</v>
      </c>
      <c r="D799" s="299" t="s">
        <v>869</v>
      </c>
      <c r="E799" s="522">
        <v>31.05</v>
      </c>
      <c r="F799" s="522"/>
      <c r="G799" s="333">
        <f t="shared" si="26"/>
        <v>3054.3799999999851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2</v>
      </c>
      <c r="C800" s="298">
        <v>46161</v>
      </c>
      <c r="D800" s="299" t="s">
        <v>870</v>
      </c>
      <c r="E800" s="522">
        <v>54.41</v>
      </c>
      <c r="F800" s="522"/>
      <c r="G800" s="333">
        <f t="shared" si="26"/>
        <v>3085.4299999999853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8</v>
      </c>
      <c r="C801" s="298">
        <v>46161</v>
      </c>
      <c r="D801" s="299" t="s">
        <v>875</v>
      </c>
      <c r="E801" s="522">
        <v>20.49</v>
      </c>
      <c r="F801" s="522"/>
      <c r="G801" s="333">
        <f t="shared" si="26"/>
        <v>3139.8399999999851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294</v>
      </c>
      <c r="B802" s="330">
        <v>22</v>
      </c>
      <c r="C802" s="298">
        <v>46160</v>
      </c>
      <c r="D802" s="299" t="s">
        <v>401</v>
      </c>
      <c r="E802" s="522">
        <v>13.84</v>
      </c>
      <c r="F802" s="522"/>
      <c r="G802" s="333">
        <f t="shared" si="26"/>
        <v>3160.3299999999849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287</v>
      </c>
      <c r="B803" s="330" t="s">
        <v>287</v>
      </c>
      <c r="C803" s="298">
        <v>46160</v>
      </c>
      <c r="D803" s="299" t="s">
        <v>876</v>
      </c>
      <c r="E803" s="522">
        <v>138.44</v>
      </c>
      <c r="F803" s="522">
        <v>138.44</v>
      </c>
      <c r="G803" s="333">
        <f t="shared" si="26"/>
        <v>3174.1699999999851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2</v>
      </c>
      <c r="C804" s="298">
        <v>46160</v>
      </c>
      <c r="D804" s="299" t="s">
        <v>353</v>
      </c>
      <c r="E804" s="522">
        <v>25.48</v>
      </c>
      <c r="F804" s="522"/>
      <c r="G804" s="333">
        <f t="shared" si="26"/>
        <v>3174.1699999999851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294</v>
      </c>
      <c r="B805" s="330">
        <v>17</v>
      </c>
      <c r="C805" s="298">
        <v>46160</v>
      </c>
      <c r="D805" s="299" t="s">
        <v>188</v>
      </c>
      <c r="E805" s="522">
        <v>42.65</v>
      </c>
      <c r="F805" s="522"/>
      <c r="G805" s="333">
        <f t="shared" si="26"/>
        <v>3199.6499999999851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294</v>
      </c>
      <c r="B806" s="330">
        <v>15</v>
      </c>
      <c r="C806" s="298">
        <v>46160</v>
      </c>
      <c r="D806" s="299" t="s">
        <v>185</v>
      </c>
      <c r="E806" s="522">
        <v>101.37</v>
      </c>
      <c r="F806" s="522"/>
      <c r="G806" s="333">
        <f t="shared" ref="G806:G886" si="27">G807-E806+F806</f>
        <v>3242.2999999999852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335</v>
      </c>
      <c r="B807" s="330" t="s">
        <v>335</v>
      </c>
      <c r="C807" s="298">
        <v>46160</v>
      </c>
      <c r="D807" s="299" t="s">
        <v>336</v>
      </c>
      <c r="E807" s="522">
        <v>93.13</v>
      </c>
      <c r="F807" s="522"/>
      <c r="G807" s="333">
        <f t="shared" si="27"/>
        <v>3343.6699999999851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294</v>
      </c>
      <c r="B808" s="330">
        <v>11</v>
      </c>
      <c r="C808" s="298">
        <v>46160</v>
      </c>
      <c r="D808" s="299" t="s">
        <v>178</v>
      </c>
      <c r="E808" s="522">
        <v>267.68</v>
      </c>
      <c r="F808" s="522"/>
      <c r="G808" s="333">
        <f t="shared" si="27"/>
        <v>3436.7999999999852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294</v>
      </c>
      <c r="B809" s="330">
        <v>23</v>
      </c>
      <c r="C809" s="298">
        <v>46160</v>
      </c>
      <c r="D809" s="299" t="s">
        <v>63</v>
      </c>
      <c r="E809" s="522">
        <v>529.46</v>
      </c>
      <c r="F809" s="522"/>
      <c r="G809" s="333">
        <f t="shared" si="27"/>
        <v>3704.479999999985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1</v>
      </c>
      <c r="C810" s="298">
        <v>46159</v>
      </c>
      <c r="D810" s="299" t="s">
        <v>311</v>
      </c>
      <c r="E810" s="522">
        <v>148.25</v>
      </c>
      <c r="F810" s="522"/>
      <c r="G810" s="333">
        <f t="shared" si="27"/>
        <v>4233.939999999985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1</v>
      </c>
      <c r="C811" s="298">
        <v>46159</v>
      </c>
      <c r="D811" s="299" t="s">
        <v>306</v>
      </c>
      <c r="E811" s="522">
        <v>90.2</v>
      </c>
      <c r="F811" s="522"/>
      <c r="G811" s="333">
        <f t="shared" si="27"/>
        <v>4382.189999999985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294</v>
      </c>
      <c r="B812" s="330">
        <v>21</v>
      </c>
      <c r="C812" s="298">
        <v>46159</v>
      </c>
      <c r="D812" s="299" t="s">
        <v>194</v>
      </c>
      <c r="E812" s="522">
        <v>81</v>
      </c>
      <c r="F812" s="522"/>
      <c r="G812" s="333">
        <f t="shared" si="27"/>
        <v>4472.3899999999849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6</v>
      </c>
      <c r="C813" s="298">
        <v>46159</v>
      </c>
      <c r="D813" s="299" t="s">
        <v>300</v>
      </c>
      <c r="E813" s="522">
        <v>38.33</v>
      </c>
      <c r="F813" s="522"/>
      <c r="G813" s="333">
        <f t="shared" si="27"/>
        <v>4553.3899999999849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294</v>
      </c>
      <c r="B814" s="330">
        <v>42</v>
      </c>
      <c r="C814" s="298">
        <v>46159</v>
      </c>
      <c r="D814" s="299" t="s">
        <v>333</v>
      </c>
      <c r="E814" s="522">
        <v>29.8</v>
      </c>
      <c r="F814" s="522"/>
      <c r="G814" s="333">
        <f t="shared" si="27"/>
        <v>4591.7199999999848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294</v>
      </c>
      <c r="B815" s="330">
        <v>43</v>
      </c>
      <c r="C815" s="298">
        <v>46159</v>
      </c>
      <c r="D815" s="299" t="s">
        <v>333</v>
      </c>
      <c r="E815" s="522">
        <v>22.35</v>
      </c>
      <c r="F815" s="522"/>
      <c r="G815" s="333">
        <f t="shared" si="27"/>
        <v>4621.519999999985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8</v>
      </c>
      <c r="C816" s="298">
        <v>46159</v>
      </c>
      <c r="D816" s="299" t="s">
        <v>319</v>
      </c>
      <c r="E816" s="522">
        <v>50.75</v>
      </c>
      <c r="F816" s="522"/>
      <c r="G816" s="333">
        <f t="shared" si="27"/>
        <v>4643.8699999999853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5</v>
      </c>
      <c r="C817" s="298">
        <v>46158</v>
      </c>
      <c r="D817" s="299" t="s">
        <v>340</v>
      </c>
      <c r="E817" s="522">
        <v>21.3</v>
      </c>
      <c r="F817" s="522"/>
      <c r="G817" s="333">
        <f t="shared" si="27"/>
        <v>4694.6199999999853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8</v>
      </c>
      <c r="C818" s="298">
        <v>46158</v>
      </c>
      <c r="D818" s="299" t="s">
        <v>319</v>
      </c>
      <c r="E818" s="522">
        <v>41.46</v>
      </c>
      <c r="F818" s="522"/>
      <c r="G818" s="333">
        <f t="shared" si="27"/>
        <v>4715.9199999999855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287</v>
      </c>
      <c r="B819" s="330" t="s">
        <v>287</v>
      </c>
      <c r="C819" s="298">
        <v>46158</v>
      </c>
      <c r="D819" s="299" t="s">
        <v>849</v>
      </c>
      <c r="E819" s="522">
        <v>95.85</v>
      </c>
      <c r="F819" s="522">
        <v>95.85</v>
      </c>
      <c r="G819" s="333">
        <f t="shared" si="27"/>
        <v>4757.3799999999856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287</v>
      </c>
      <c r="B820" s="330" t="s">
        <v>287</v>
      </c>
      <c r="C820" s="298">
        <v>46158</v>
      </c>
      <c r="D820" s="299" t="s">
        <v>847</v>
      </c>
      <c r="E820" s="522">
        <v>87.13</v>
      </c>
      <c r="F820" s="522">
        <v>87.13</v>
      </c>
      <c r="G820" s="333">
        <f t="shared" si="27"/>
        <v>4757.3799999999856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4</v>
      </c>
      <c r="C821" s="298">
        <v>46158</v>
      </c>
      <c r="D821" s="299" t="s">
        <v>310</v>
      </c>
      <c r="E821" s="522">
        <v>48.15</v>
      </c>
      <c r="F821" s="522"/>
      <c r="G821" s="333">
        <f t="shared" si="27"/>
        <v>4757.3799999999856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8</v>
      </c>
      <c r="C822" s="298">
        <v>46158</v>
      </c>
      <c r="D822" s="299" t="s">
        <v>308</v>
      </c>
      <c r="E822" s="522">
        <v>75.069999999999993</v>
      </c>
      <c r="F822" s="522"/>
      <c r="G822" s="333">
        <f t="shared" si="27"/>
        <v>4805.5299999999852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2</v>
      </c>
      <c r="C823" s="298">
        <v>46158</v>
      </c>
      <c r="D823" s="299" t="s">
        <v>308</v>
      </c>
      <c r="E823" s="522">
        <v>75</v>
      </c>
      <c r="F823" s="522"/>
      <c r="G823" s="333">
        <f t="shared" si="27"/>
        <v>4880.5999999999849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3</v>
      </c>
      <c r="C824" s="298">
        <v>46158</v>
      </c>
      <c r="D824" s="299" t="s">
        <v>348</v>
      </c>
      <c r="E824" s="522">
        <v>8.3800000000000008</v>
      </c>
      <c r="F824" s="522"/>
      <c r="G824" s="333">
        <f t="shared" si="27"/>
        <v>4955.5999999999849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8</v>
      </c>
      <c r="C825" s="298">
        <v>46157</v>
      </c>
      <c r="D825" s="299" t="s">
        <v>319</v>
      </c>
      <c r="E825" s="522">
        <v>63.55</v>
      </c>
      <c r="F825" s="522"/>
      <c r="G825" s="333">
        <f t="shared" si="27"/>
        <v>4963.979999999985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4</v>
      </c>
      <c r="C826" s="298">
        <v>46157</v>
      </c>
      <c r="D826" s="299" t="s">
        <v>296</v>
      </c>
      <c r="E826" s="522">
        <v>45.1</v>
      </c>
      <c r="F826" s="522"/>
      <c r="G826" s="333">
        <f t="shared" si="27"/>
        <v>5027.5299999999852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2</v>
      </c>
      <c r="C827" s="298">
        <v>46157</v>
      </c>
      <c r="D827" s="299" t="s">
        <v>296</v>
      </c>
      <c r="E827" s="522">
        <v>24.54</v>
      </c>
      <c r="F827" s="522"/>
      <c r="G827" s="333">
        <f t="shared" si="27"/>
        <v>5072.6299999999856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2</v>
      </c>
      <c r="C828" s="298">
        <v>46157</v>
      </c>
      <c r="D828" s="299" t="s">
        <v>334</v>
      </c>
      <c r="E828" s="522">
        <v>14.28</v>
      </c>
      <c r="F828" s="522"/>
      <c r="G828" s="333">
        <f t="shared" si="27"/>
        <v>5097.1699999999855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287</v>
      </c>
      <c r="B829" s="330" t="s">
        <v>287</v>
      </c>
      <c r="C829" s="298">
        <v>46157</v>
      </c>
      <c r="D829" s="299" t="s">
        <v>506</v>
      </c>
      <c r="E829" s="522">
        <v>146.15</v>
      </c>
      <c r="F829" s="522">
        <v>146.15</v>
      </c>
      <c r="G829" s="333">
        <f t="shared" si="27"/>
        <v>5111.4499999999853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2</v>
      </c>
      <c r="C830" s="298">
        <v>46157</v>
      </c>
      <c r="D830" s="299" t="s">
        <v>868</v>
      </c>
      <c r="E830" s="522">
        <v>202.87</v>
      </c>
      <c r="F830" s="522"/>
      <c r="G830" s="333">
        <f>G831-E830+F830</f>
        <v>5111.4499999999853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6</v>
      </c>
      <c r="C831" s="298">
        <v>46157</v>
      </c>
      <c r="D831" s="299" t="s">
        <v>300</v>
      </c>
      <c r="E831" s="522">
        <v>14.9</v>
      </c>
      <c r="F831" s="522"/>
      <c r="G831" s="333">
        <f t="shared" si="27"/>
        <v>5314.3199999999852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291</v>
      </c>
      <c r="B832" s="330">
        <v>38</v>
      </c>
      <c r="C832" s="298">
        <v>46157</v>
      </c>
      <c r="D832" s="299" t="s">
        <v>293</v>
      </c>
      <c r="E832" s="522"/>
      <c r="F832" s="522">
        <v>4597.82</v>
      </c>
      <c r="G832" s="333">
        <f t="shared" si="27"/>
        <v>5329.2199999999848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8</v>
      </c>
      <c r="C833" s="298">
        <v>46156</v>
      </c>
      <c r="D833" s="299" t="s">
        <v>867</v>
      </c>
      <c r="E833" s="522">
        <v>34.96</v>
      </c>
      <c r="F833" s="522"/>
      <c r="G833" s="333">
        <f t="shared" si="27"/>
        <v>731.39999999998463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2</v>
      </c>
      <c r="C834" s="298">
        <v>46156</v>
      </c>
      <c r="D834" s="299" t="s">
        <v>408</v>
      </c>
      <c r="E834" s="522">
        <v>23.9</v>
      </c>
      <c r="F834" s="522"/>
      <c r="G834" s="333">
        <f t="shared" si="27"/>
        <v>766.35999999998467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294</v>
      </c>
      <c r="B835" s="330">
        <v>24</v>
      </c>
      <c r="C835" s="298">
        <v>46156</v>
      </c>
      <c r="D835" s="299" t="s">
        <v>860</v>
      </c>
      <c r="E835" s="522">
        <v>109.92</v>
      </c>
      <c r="F835" s="522"/>
      <c r="G835" s="333">
        <f t="shared" si="27"/>
        <v>790.25999999998464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2</v>
      </c>
      <c r="C836" s="298">
        <v>46156</v>
      </c>
      <c r="D836" s="299" t="s">
        <v>334</v>
      </c>
      <c r="E836" s="522">
        <v>24.34</v>
      </c>
      <c r="F836" s="522"/>
      <c r="G836" s="333">
        <f t="shared" si="27"/>
        <v>900.1799999999846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8</v>
      </c>
      <c r="C837" s="298">
        <v>46156</v>
      </c>
      <c r="D837" s="299" t="s">
        <v>846</v>
      </c>
      <c r="E837" s="522">
        <v>24.89</v>
      </c>
      <c r="F837" s="522"/>
      <c r="G837" s="333">
        <f t="shared" si="27"/>
        <v>924.51999999998463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5</v>
      </c>
      <c r="C838" s="298">
        <v>46156</v>
      </c>
      <c r="D838" s="299" t="s">
        <v>846</v>
      </c>
      <c r="E838" s="522">
        <v>11.2</v>
      </c>
      <c r="F838" s="522"/>
      <c r="G838" s="333">
        <f t="shared" si="27"/>
        <v>949.40999999998462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2</v>
      </c>
      <c r="C839" s="298">
        <v>46156</v>
      </c>
      <c r="D839" s="299" t="s">
        <v>324</v>
      </c>
      <c r="E839" s="522">
        <v>22.04</v>
      </c>
      <c r="F839" s="522"/>
      <c r="G839" s="333">
        <f t="shared" si="27"/>
        <v>960.60999999998467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291</v>
      </c>
      <c r="B840" s="330">
        <v>39</v>
      </c>
      <c r="C840" s="298">
        <v>46156</v>
      </c>
      <c r="D840" s="299" t="s">
        <v>292</v>
      </c>
      <c r="E840" s="522"/>
      <c r="F840" s="522">
        <v>2763.78</v>
      </c>
      <c r="G840" s="333">
        <f t="shared" si="27"/>
        <v>982.64999999998463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291</v>
      </c>
      <c r="B841" s="330">
        <v>41</v>
      </c>
      <c r="C841" s="298">
        <v>46156</v>
      </c>
      <c r="D841" s="299" t="s">
        <v>299</v>
      </c>
      <c r="E841" s="522"/>
      <c r="F841" s="522">
        <v>250</v>
      </c>
      <c r="G841" s="333">
        <f t="shared" si="27"/>
        <v>-1781.1300000000156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335</v>
      </c>
      <c r="B842" s="330" t="s">
        <v>335</v>
      </c>
      <c r="C842" s="298">
        <v>46156</v>
      </c>
      <c r="D842" s="299" t="s">
        <v>460</v>
      </c>
      <c r="E842" s="522"/>
      <c r="F842" s="522">
        <v>100</v>
      </c>
      <c r="G842" s="333">
        <f t="shared" si="27"/>
        <v>-2031.1300000000156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6</v>
      </c>
      <c r="C843" s="298">
        <v>46156</v>
      </c>
      <c r="D843" s="299" t="s">
        <v>300</v>
      </c>
      <c r="E843" s="522">
        <v>13.3</v>
      </c>
      <c r="F843" s="522"/>
      <c r="G843" s="333">
        <f t="shared" si="27"/>
        <v>-2131.1300000000156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2</v>
      </c>
      <c r="C844" s="298">
        <v>46155</v>
      </c>
      <c r="D844" s="299" t="s">
        <v>296</v>
      </c>
      <c r="E844" s="522">
        <v>14.67</v>
      </c>
      <c r="F844" s="522"/>
      <c r="G844" s="333">
        <f t="shared" si="27"/>
        <v>-2117.8300000000154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8</v>
      </c>
      <c r="C845" s="298">
        <v>46155</v>
      </c>
      <c r="D845" s="299" t="s">
        <v>319</v>
      </c>
      <c r="E845" s="522">
        <v>22.96</v>
      </c>
      <c r="F845" s="522"/>
      <c r="G845" s="333">
        <f t="shared" si="27"/>
        <v>-2103.1600000000153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287</v>
      </c>
      <c r="B846" s="330" t="s">
        <v>287</v>
      </c>
      <c r="C846" s="298">
        <v>46155</v>
      </c>
      <c r="D846" s="299" t="s">
        <v>855</v>
      </c>
      <c r="E846" s="522">
        <v>100</v>
      </c>
      <c r="F846" s="522">
        <v>100</v>
      </c>
      <c r="G846" s="333">
        <f t="shared" si="27"/>
        <v>-2080.2000000000153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4</v>
      </c>
      <c r="C847" s="298">
        <v>46154</v>
      </c>
      <c r="D847" s="299" t="s">
        <v>455</v>
      </c>
      <c r="E847" s="522">
        <v>43.14</v>
      </c>
      <c r="F847" s="522"/>
      <c r="G847" s="333">
        <f t="shared" si="27"/>
        <v>-2080.2000000000153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3</v>
      </c>
      <c r="C848" s="298">
        <v>46154</v>
      </c>
      <c r="D848" s="299" t="s">
        <v>455</v>
      </c>
      <c r="E848" s="522">
        <v>7.29</v>
      </c>
      <c r="F848" s="522"/>
      <c r="G848" s="333">
        <f t="shared" si="27"/>
        <v>-2037.0600000000154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294</v>
      </c>
      <c r="B849" s="330">
        <v>19</v>
      </c>
      <c r="C849" s="298">
        <v>46154</v>
      </c>
      <c r="D849" s="299" t="s">
        <v>191</v>
      </c>
      <c r="E849" s="522">
        <v>200</v>
      </c>
      <c r="F849" s="522"/>
      <c r="G849" s="333">
        <f t="shared" si="27"/>
        <v>-2029.7700000000154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6</v>
      </c>
      <c r="C850" s="298">
        <v>46154</v>
      </c>
      <c r="D850" s="299" t="s">
        <v>446</v>
      </c>
      <c r="E850" s="522">
        <v>-0.06</v>
      </c>
      <c r="F850" s="522"/>
      <c r="G850" s="333">
        <f t="shared" si="27"/>
        <v>-1829.7700000000154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2</v>
      </c>
      <c r="C851" s="298">
        <v>46154</v>
      </c>
      <c r="D851" s="299" t="s">
        <v>301</v>
      </c>
      <c r="E851" s="522">
        <v>21.55</v>
      </c>
      <c r="F851" s="522"/>
      <c r="G851" s="333">
        <f t="shared" si="27"/>
        <v>-1829.8300000000154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3</v>
      </c>
      <c r="C852" s="298">
        <v>46153</v>
      </c>
      <c r="D852" s="299" t="s">
        <v>296</v>
      </c>
      <c r="E852" s="522">
        <v>4.79</v>
      </c>
      <c r="F852" s="522"/>
      <c r="G852" s="333">
        <f t="shared" si="27"/>
        <v>-1808.2800000000154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4</v>
      </c>
      <c r="C853" s="298">
        <v>46153</v>
      </c>
      <c r="D853" s="299" t="s">
        <v>296</v>
      </c>
      <c r="E853" s="522">
        <v>66.59</v>
      </c>
      <c r="F853" s="522"/>
      <c r="G853" s="333">
        <f t="shared" si="27"/>
        <v>-1803.4900000000155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287</v>
      </c>
      <c r="B854" s="330" t="s">
        <v>287</v>
      </c>
      <c r="C854" s="298">
        <v>46153</v>
      </c>
      <c r="D854" s="299" t="s">
        <v>843</v>
      </c>
      <c r="E854" s="522">
        <v>-51.06</v>
      </c>
      <c r="F854" s="522">
        <v>-51.06</v>
      </c>
      <c r="G854" s="333">
        <f t="shared" si="27"/>
        <v>-1736.9000000000156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294</v>
      </c>
      <c r="B855" s="330">
        <v>22</v>
      </c>
      <c r="C855" s="298">
        <v>46153</v>
      </c>
      <c r="D855" s="299" t="s">
        <v>352</v>
      </c>
      <c r="E855" s="522">
        <v>21.29</v>
      </c>
      <c r="F855" s="522"/>
      <c r="G855" s="333">
        <f t="shared" si="27"/>
        <v>-1736.9000000000156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8</v>
      </c>
      <c r="C856" s="298">
        <v>46152</v>
      </c>
      <c r="D856" s="299" t="s">
        <v>319</v>
      </c>
      <c r="E856" s="522">
        <v>59.25</v>
      </c>
      <c r="F856" s="522"/>
      <c r="G856" s="333">
        <f t="shared" si="27"/>
        <v>-1715.6100000000156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1</v>
      </c>
      <c r="C857" s="298">
        <v>46152</v>
      </c>
      <c r="D857" s="299" t="s">
        <v>304</v>
      </c>
      <c r="E857" s="522">
        <v>145.94999999999999</v>
      </c>
      <c r="F857" s="522"/>
      <c r="G857" s="333">
        <f t="shared" si="27"/>
        <v>-1656.3600000000156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1</v>
      </c>
      <c r="C858" s="298">
        <v>46152</v>
      </c>
      <c r="D858" s="299" t="s">
        <v>311</v>
      </c>
      <c r="E858" s="522">
        <v>131.9</v>
      </c>
      <c r="F858" s="522"/>
      <c r="G858" s="333">
        <f t="shared" si="27"/>
        <v>-1510.4100000000155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2</v>
      </c>
      <c r="C859" s="298">
        <v>46152</v>
      </c>
      <c r="D859" s="299" t="s">
        <v>850</v>
      </c>
      <c r="E859" s="522">
        <v>96.46</v>
      </c>
      <c r="F859" s="522"/>
      <c r="G859" s="333">
        <f t="shared" si="27"/>
        <v>-1378.5100000000155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7</v>
      </c>
      <c r="C860" s="298">
        <v>46152</v>
      </c>
      <c r="D860" s="299" t="s">
        <v>851</v>
      </c>
      <c r="E860" s="522">
        <v>162</v>
      </c>
      <c r="F860" s="522"/>
      <c r="G860" s="333">
        <f t="shared" si="27"/>
        <v>-1282.0500000000154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3</v>
      </c>
      <c r="C861" s="298">
        <v>46152</v>
      </c>
      <c r="D861" s="299" t="s">
        <v>348</v>
      </c>
      <c r="E861" s="522">
        <v>25</v>
      </c>
      <c r="F861" s="522"/>
      <c r="G861" s="333">
        <f t="shared" si="27"/>
        <v>-1120.0500000000154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2</v>
      </c>
      <c r="C862" s="298">
        <v>46151</v>
      </c>
      <c r="D862" s="299" t="s">
        <v>852</v>
      </c>
      <c r="E862" s="522">
        <v>35.83</v>
      </c>
      <c r="F862" s="522"/>
      <c r="G862" s="333">
        <f t="shared" si="27"/>
        <v>-1095.0500000000154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4</v>
      </c>
      <c r="C863" s="298">
        <v>46151</v>
      </c>
      <c r="D863" s="299" t="s">
        <v>310</v>
      </c>
      <c r="E863" s="522">
        <v>50.58</v>
      </c>
      <c r="F863" s="522"/>
      <c r="G863" s="333">
        <f t="shared" si="27"/>
        <v>-1059.2200000000155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2</v>
      </c>
      <c r="C864" s="298">
        <v>46151</v>
      </c>
      <c r="D864" s="299" t="s">
        <v>853</v>
      </c>
      <c r="E864" s="522">
        <v>20.65</v>
      </c>
      <c r="F864" s="522"/>
      <c r="G864" s="333">
        <f t="shared" si="27"/>
        <v>-1008.6400000000156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8</v>
      </c>
      <c r="C865" s="298">
        <v>46151</v>
      </c>
      <c r="D865" s="299" t="s">
        <v>319</v>
      </c>
      <c r="E865" s="522">
        <v>38.770000000000003</v>
      </c>
      <c r="F865" s="522"/>
      <c r="G865" s="333">
        <f t="shared" si="27"/>
        <v>-987.99000000001558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287</v>
      </c>
      <c r="B866" s="330" t="s">
        <v>287</v>
      </c>
      <c r="C866" s="298">
        <v>46151</v>
      </c>
      <c r="D866" s="299" t="s">
        <v>843</v>
      </c>
      <c r="E866" s="522">
        <v>383.63</v>
      </c>
      <c r="F866" s="522">
        <v>383.63</v>
      </c>
      <c r="G866" s="333">
        <f t="shared" si="27"/>
        <v>-949.2200000000156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5</v>
      </c>
      <c r="C867" s="298">
        <v>46151</v>
      </c>
      <c r="D867" s="299" t="s">
        <v>854</v>
      </c>
      <c r="E867" s="522">
        <v>10.68</v>
      </c>
      <c r="F867" s="522"/>
      <c r="G867" s="333">
        <f t="shared" si="27"/>
        <v>-949.2200000000156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3</v>
      </c>
      <c r="C868" s="298">
        <v>46151</v>
      </c>
      <c r="D868" s="299" t="s">
        <v>348</v>
      </c>
      <c r="E868" s="522">
        <v>9.35</v>
      </c>
      <c r="F868" s="522"/>
      <c r="G868" s="333">
        <f t="shared" si="27"/>
        <v>-938.54000000001565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287</v>
      </c>
      <c r="B869" s="330" t="s">
        <v>287</v>
      </c>
      <c r="C869" s="298">
        <v>46151</v>
      </c>
      <c r="D869" s="299" t="s">
        <v>331</v>
      </c>
      <c r="E869" s="522">
        <v>-150.9</v>
      </c>
      <c r="F869" s="522">
        <v>-150.9</v>
      </c>
      <c r="G869" s="333">
        <f t="shared" si="27"/>
        <v>-929.19000000001563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287</v>
      </c>
      <c r="B870" s="330" t="s">
        <v>287</v>
      </c>
      <c r="C870" s="298">
        <v>46151</v>
      </c>
      <c r="D870" s="299" t="s">
        <v>847</v>
      </c>
      <c r="E870" s="522">
        <v>557.9</v>
      </c>
      <c r="F870" s="522">
        <v>557.9</v>
      </c>
      <c r="G870" s="333">
        <f t="shared" si="27"/>
        <v>-929.19000000001563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294</v>
      </c>
      <c r="B871" s="330">
        <v>18</v>
      </c>
      <c r="C871" s="298">
        <v>46150</v>
      </c>
      <c r="D871" s="299" t="s">
        <v>361</v>
      </c>
      <c r="E871" s="522">
        <v>400</v>
      </c>
      <c r="F871" s="522"/>
      <c r="G871" s="333">
        <f t="shared" si="27"/>
        <v>-929.19000000001574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287</v>
      </c>
      <c r="B872" s="330" t="s">
        <v>287</v>
      </c>
      <c r="C872" s="298">
        <v>46150</v>
      </c>
      <c r="D872" s="299" t="s">
        <v>842</v>
      </c>
      <c r="E872" s="522">
        <v>200</v>
      </c>
      <c r="F872" s="522">
        <v>200</v>
      </c>
      <c r="G872" s="333">
        <f t="shared" si="27"/>
        <v>-529.19000000001574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2</v>
      </c>
      <c r="C873" s="298">
        <v>46150</v>
      </c>
      <c r="D873" s="299" t="s">
        <v>473</v>
      </c>
      <c r="E873" s="522">
        <v>52.78</v>
      </c>
      <c r="F873" s="522"/>
      <c r="G873" s="333">
        <f t="shared" si="27"/>
        <v>-529.19000000001574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287</v>
      </c>
      <c r="B874" s="330" t="s">
        <v>287</v>
      </c>
      <c r="C874" s="298">
        <v>46150</v>
      </c>
      <c r="D874" s="299" t="s">
        <v>848</v>
      </c>
      <c r="E874" s="522">
        <v>137.07</v>
      </c>
      <c r="F874" s="522">
        <v>137.07</v>
      </c>
      <c r="G874" s="333">
        <f t="shared" si="27"/>
        <v>-476.41000000001571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2</v>
      </c>
      <c r="C875" s="298">
        <v>46150</v>
      </c>
      <c r="D875" s="299" t="s">
        <v>358</v>
      </c>
      <c r="E875" s="522">
        <v>17.440000000000001</v>
      </c>
      <c r="F875" s="522"/>
      <c r="G875" s="333">
        <f t="shared" si="27"/>
        <v>-476.41000000001566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287</v>
      </c>
      <c r="B876" s="330" t="s">
        <v>287</v>
      </c>
      <c r="C876" s="298">
        <v>46150</v>
      </c>
      <c r="D876" s="299" t="s">
        <v>849</v>
      </c>
      <c r="E876" s="522">
        <v>359.81</v>
      </c>
      <c r="F876" s="522">
        <v>359.81</v>
      </c>
      <c r="G876" s="333">
        <f t="shared" si="27"/>
        <v>-458.97000000001566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8</v>
      </c>
      <c r="C877" s="298">
        <v>46149</v>
      </c>
      <c r="D877" s="299" t="s">
        <v>846</v>
      </c>
      <c r="E877" s="522">
        <v>23.7</v>
      </c>
      <c r="F877" s="522"/>
      <c r="G877" s="333">
        <f t="shared" si="27"/>
        <v>-458.97000000001566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2</v>
      </c>
      <c r="C878" s="298">
        <v>46149</v>
      </c>
      <c r="D878" s="299" t="s">
        <v>371</v>
      </c>
      <c r="E878" s="522">
        <v>13.43</v>
      </c>
      <c r="F878" s="522"/>
      <c r="G878" s="333">
        <f t="shared" si="27"/>
        <v>-435.27000000001567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294</v>
      </c>
      <c r="B879" s="330">
        <v>13</v>
      </c>
      <c r="C879" s="298">
        <v>46149</v>
      </c>
      <c r="D879" s="299" t="s">
        <v>182</v>
      </c>
      <c r="E879" s="522">
        <v>122.18</v>
      </c>
      <c r="F879" s="522"/>
      <c r="G879" s="333">
        <f t="shared" si="27"/>
        <v>-421.84000000001566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335</v>
      </c>
      <c r="B880" s="330" t="s">
        <v>335</v>
      </c>
      <c r="C880" s="298">
        <v>46149</v>
      </c>
      <c r="D880" s="299" t="s">
        <v>447</v>
      </c>
      <c r="E880" s="522">
        <v>43.62</v>
      </c>
      <c r="F880" s="522"/>
      <c r="G880" s="333">
        <f t="shared" si="27"/>
        <v>-299.66000000001566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294</v>
      </c>
      <c r="B881" s="330">
        <v>9</v>
      </c>
      <c r="C881" s="298">
        <v>46149</v>
      </c>
      <c r="D881" s="299" t="s">
        <v>58</v>
      </c>
      <c r="E881" s="522">
        <v>1231.68</v>
      </c>
      <c r="F881" s="522"/>
      <c r="G881" s="333">
        <f t="shared" si="27"/>
        <v>-256.04000000001565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3</v>
      </c>
      <c r="C882" s="298">
        <v>46149</v>
      </c>
      <c r="D882" s="299" t="s">
        <v>309</v>
      </c>
      <c r="E882" s="522">
        <v>4.49</v>
      </c>
      <c r="F882" s="522"/>
      <c r="G882" s="333">
        <f t="shared" si="27"/>
        <v>975.63999999998441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5</v>
      </c>
      <c r="C883" s="298">
        <v>46149</v>
      </c>
      <c r="D883" s="299" t="s">
        <v>846</v>
      </c>
      <c r="E883" s="522">
        <v>19.2</v>
      </c>
      <c r="F883" s="522"/>
      <c r="G883" s="333">
        <f t="shared" si="27"/>
        <v>980.12999999998442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8</v>
      </c>
      <c r="C884" s="298">
        <v>46149</v>
      </c>
      <c r="D884" s="299" t="s">
        <v>846</v>
      </c>
      <c r="E884" s="522">
        <v>35</v>
      </c>
      <c r="F884" s="522"/>
      <c r="G884" s="333">
        <f t="shared" si="27"/>
        <v>999.32999999998447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8</v>
      </c>
      <c r="C885" s="298">
        <v>46149</v>
      </c>
      <c r="D885" s="299" t="s">
        <v>319</v>
      </c>
      <c r="E885" s="522">
        <v>15.93</v>
      </c>
      <c r="F885" s="522"/>
      <c r="G885" s="333">
        <f t="shared" si="27"/>
        <v>1034.3299999999845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2</v>
      </c>
      <c r="C886" s="298">
        <v>46149</v>
      </c>
      <c r="D886" s="299" t="s">
        <v>296</v>
      </c>
      <c r="E886" s="522">
        <v>11.18</v>
      </c>
      <c r="F886" s="522"/>
      <c r="G886" s="333">
        <f t="shared" si="27"/>
        <v>1050.2599999999845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2</v>
      </c>
      <c r="C887" s="298">
        <v>46149</v>
      </c>
      <c r="D887" s="299" t="s">
        <v>301</v>
      </c>
      <c r="E887" s="522">
        <v>16.05</v>
      </c>
      <c r="F887" s="522"/>
      <c r="G887" s="333">
        <f t="shared" ref="G887:G926" si="28">G888-E887+F887</f>
        <v>1061.4399999999846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5</v>
      </c>
      <c r="C888" s="298">
        <v>46148</v>
      </c>
      <c r="D888" s="299" t="s">
        <v>340</v>
      </c>
      <c r="E888" s="522">
        <v>47.93</v>
      </c>
      <c r="F888" s="522"/>
      <c r="G888" s="333">
        <f t="shared" si="28"/>
        <v>1077.4899999999845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294</v>
      </c>
      <c r="B889" s="330">
        <v>14</v>
      </c>
      <c r="C889" s="298">
        <v>46148</v>
      </c>
      <c r="D889" s="299" t="s">
        <v>366</v>
      </c>
      <c r="E889" s="522">
        <v>66.67</v>
      </c>
      <c r="F889" s="522"/>
      <c r="G889" s="333">
        <f t="shared" si="28"/>
        <v>1125.4199999999846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8</v>
      </c>
      <c r="C890" s="298">
        <v>46148</v>
      </c>
      <c r="D890" s="299" t="s">
        <v>319</v>
      </c>
      <c r="E890" s="522">
        <v>19.14</v>
      </c>
      <c r="F890" s="522"/>
      <c r="G890" s="333">
        <f t="shared" si="28"/>
        <v>1192.0899999999847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4</v>
      </c>
      <c r="C891" s="298">
        <v>46148</v>
      </c>
      <c r="D891" s="299" t="s">
        <v>310</v>
      </c>
      <c r="E891" s="522">
        <v>103.69</v>
      </c>
      <c r="F891" s="522"/>
      <c r="G891" s="333">
        <f t="shared" si="28"/>
        <v>1211.2299999999848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287</v>
      </c>
      <c r="B892" s="330" t="s">
        <v>287</v>
      </c>
      <c r="C892" s="298">
        <v>46148</v>
      </c>
      <c r="D892" s="299" t="s">
        <v>843</v>
      </c>
      <c r="E892" s="522">
        <v>513.29999999999995</v>
      </c>
      <c r="F892" s="522">
        <v>513.29999999999995</v>
      </c>
      <c r="G892" s="333">
        <f t="shared" si="28"/>
        <v>1314.9199999999848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6</v>
      </c>
      <c r="C893" s="298">
        <v>46148</v>
      </c>
      <c r="D893" s="299" t="s">
        <v>300</v>
      </c>
      <c r="E893" s="522">
        <v>41.52</v>
      </c>
      <c r="F893" s="522"/>
      <c r="G893" s="333">
        <f t="shared" si="28"/>
        <v>1314.9199999999848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287</v>
      </c>
      <c r="B894" s="330" t="s">
        <v>287</v>
      </c>
      <c r="C894" s="298">
        <v>46148</v>
      </c>
      <c r="D894" s="299" t="s">
        <v>844</v>
      </c>
      <c r="E894" s="522">
        <v>500.5</v>
      </c>
      <c r="F894" s="522">
        <v>500.5</v>
      </c>
      <c r="G894" s="333">
        <f t="shared" si="28"/>
        <v>1356.4399999999848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287</v>
      </c>
      <c r="B895" s="330" t="s">
        <v>287</v>
      </c>
      <c r="C895" s="298">
        <v>46148</v>
      </c>
      <c r="D895" s="299" t="s">
        <v>845</v>
      </c>
      <c r="E895" s="522">
        <v>457.94</v>
      </c>
      <c r="F895" s="522">
        <v>457.94</v>
      </c>
      <c r="G895" s="333">
        <f t="shared" si="28"/>
        <v>1356.4399999999848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1</v>
      </c>
      <c r="C896" s="298">
        <v>46148</v>
      </c>
      <c r="D896" s="299" t="s">
        <v>306</v>
      </c>
      <c r="E896" s="522">
        <v>23.48</v>
      </c>
      <c r="F896" s="522"/>
      <c r="G896" s="333">
        <f t="shared" si="28"/>
        <v>1356.4399999999848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2</v>
      </c>
      <c r="C897" s="298">
        <v>46147</v>
      </c>
      <c r="D897" s="299" t="s">
        <v>384</v>
      </c>
      <c r="E897" s="522">
        <v>59.03</v>
      </c>
      <c r="F897" s="522"/>
      <c r="G897" s="333">
        <f t="shared" si="28"/>
        <v>1379.9199999999848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2</v>
      </c>
      <c r="C898" s="298">
        <v>46147</v>
      </c>
      <c r="D898" s="299" t="s">
        <v>334</v>
      </c>
      <c r="E898" s="522">
        <v>11.06</v>
      </c>
      <c r="F898" s="522"/>
      <c r="G898" s="333">
        <f t="shared" si="28"/>
        <v>1438.9499999999848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2</v>
      </c>
      <c r="C899" s="298">
        <v>46147</v>
      </c>
      <c r="D899" s="299" t="s">
        <v>296</v>
      </c>
      <c r="E899" s="522">
        <v>8.7200000000000006</v>
      </c>
      <c r="F899" s="522"/>
      <c r="G899" s="333">
        <f t="shared" si="28"/>
        <v>1450.0099999999848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4</v>
      </c>
      <c r="C900" s="298">
        <v>46147</v>
      </c>
      <c r="D900" s="299" t="s">
        <v>296</v>
      </c>
      <c r="E900" s="522">
        <v>42.88</v>
      </c>
      <c r="F900" s="522"/>
      <c r="G900" s="333">
        <f t="shared" si="28"/>
        <v>1458.7299999999848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6</v>
      </c>
      <c r="C901" s="298">
        <v>46147</v>
      </c>
      <c r="D901" s="299" t="s">
        <v>300</v>
      </c>
      <c r="E901" s="522">
        <v>17.03</v>
      </c>
      <c r="F901" s="522"/>
      <c r="G901" s="333">
        <f t="shared" si="28"/>
        <v>1501.6099999999849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294</v>
      </c>
      <c r="B902" s="330">
        <v>22</v>
      </c>
      <c r="C902" s="298">
        <v>46146</v>
      </c>
      <c r="D902" s="299" t="s">
        <v>835</v>
      </c>
      <c r="E902" s="522">
        <v>13.83</v>
      </c>
      <c r="F902" s="522"/>
      <c r="G902" s="333">
        <f t="shared" si="28"/>
        <v>1518.6399999999849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5</v>
      </c>
      <c r="C903" s="298">
        <v>46146</v>
      </c>
      <c r="D903" s="299" t="s">
        <v>340</v>
      </c>
      <c r="E903" s="522">
        <v>47.93</v>
      </c>
      <c r="F903" s="522"/>
      <c r="G903" s="333">
        <f t="shared" si="28"/>
        <v>1532.4699999999848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2</v>
      </c>
      <c r="C904" s="298">
        <v>46146</v>
      </c>
      <c r="D904" s="299" t="s">
        <v>334</v>
      </c>
      <c r="E904" s="522">
        <v>11.06</v>
      </c>
      <c r="F904" s="522"/>
      <c r="G904" s="333">
        <f t="shared" si="28"/>
        <v>1580.3999999999849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294</v>
      </c>
      <c r="B905" s="330">
        <v>14</v>
      </c>
      <c r="C905" s="298">
        <v>46146</v>
      </c>
      <c r="D905" s="299" t="s">
        <v>367</v>
      </c>
      <c r="E905" s="522">
        <v>70.25</v>
      </c>
      <c r="F905" s="522"/>
      <c r="G905" s="333">
        <f t="shared" si="28"/>
        <v>1591.4599999999848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284</v>
      </c>
      <c r="B906" s="330">
        <v>36</v>
      </c>
      <c r="C906" s="298">
        <v>46146</v>
      </c>
      <c r="D906" s="299" t="s">
        <v>374</v>
      </c>
      <c r="E906" s="522">
        <v>50</v>
      </c>
      <c r="F906" s="522"/>
      <c r="G906" s="333">
        <f t="shared" si="28"/>
        <v>1661.7099999999848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294</v>
      </c>
      <c r="B907" s="330">
        <v>17</v>
      </c>
      <c r="C907" s="298">
        <v>46146</v>
      </c>
      <c r="D907" s="299" t="s">
        <v>370</v>
      </c>
      <c r="E907" s="522">
        <v>99</v>
      </c>
      <c r="F907" s="522"/>
      <c r="G907" s="333">
        <f t="shared" si="28"/>
        <v>1711.7099999999848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5</v>
      </c>
      <c r="C908" s="298">
        <v>46145</v>
      </c>
      <c r="D908" s="299" t="s">
        <v>834</v>
      </c>
      <c r="E908" s="522">
        <v>49.13</v>
      </c>
      <c r="F908" s="522"/>
      <c r="G908" s="333">
        <f t="shared" si="28"/>
        <v>1810.7099999999848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1</v>
      </c>
      <c r="C909" s="298">
        <v>46145</v>
      </c>
      <c r="D909" s="299" t="s">
        <v>831</v>
      </c>
      <c r="E909" s="522">
        <v>50</v>
      </c>
      <c r="F909" s="522"/>
      <c r="G909" s="333">
        <f t="shared" si="28"/>
        <v>1859.8399999999849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1</v>
      </c>
      <c r="C910" s="298">
        <v>46145</v>
      </c>
      <c r="D910" s="299" t="s">
        <v>311</v>
      </c>
      <c r="E910" s="522">
        <v>91.98</v>
      </c>
      <c r="F910" s="522"/>
      <c r="G910" s="333">
        <f t="shared" si="28"/>
        <v>1909.8399999999849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6</v>
      </c>
      <c r="C911" s="298">
        <v>46145</v>
      </c>
      <c r="D911" s="299" t="s">
        <v>832</v>
      </c>
      <c r="E911" s="522">
        <v>24.68</v>
      </c>
      <c r="F911" s="522"/>
      <c r="G911" s="333">
        <f t="shared" si="28"/>
        <v>2001.8199999999849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2</v>
      </c>
      <c r="C912" s="298">
        <v>46145</v>
      </c>
      <c r="D912" s="299" t="s">
        <v>358</v>
      </c>
      <c r="E912" s="522">
        <v>2.4900000000000002</v>
      </c>
      <c r="F912" s="522"/>
      <c r="G912" s="333">
        <f t="shared" si="28"/>
        <v>2026.499999999985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294</v>
      </c>
      <c r="B913" s="330">
        <v>22</v>
      </c>
      <c r="C913" s="298">
        <v>46145</v>
      </c>
      <c r="D913" s="299" t="s">
        <v>861</v>
      </c>
      <c r="E913" s="522">
        <v>12.77</v>
      </c>
      <c r="F913" s="522"/>
      <c r="G913" s="333">
        <f t="shared" si="28"/>
        <v>2028.989999999985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2</v>
      </c>
      <c r="C914" s="298">
        <v>46145</v>
      </c>
      <c r="D914" s="299" t="s">
        <v>458</v>
      </c>
      <c r="E914" s="522">
        <v>192.97</v>
      </c>
      <c r="F914" s="522"/>
      <c r="G914" s="333">
        <f t="shared" si="28"/>
        <v>2041.759999999985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3</v>
      </c>
      <c r="C915" s="298">
        <v>46145</v>
      </c>
      <c r="D915" s="299" t="s">
        <v>348</v>
      </c>
      <c r="E915" s="522">
        <v>9.35</v>
      </c>
      <c r="F915" s="522"/>
      <c r="G915" s="333">
        <f t="shared" si="28"/>
        <v>2234.729999999985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4</v>
      </c>
      <c r="C916" s="298">
        <v>46144</v>
      </c>
      <c r="D916" s="299" t="s">
        <v>310</v>
      </c>
      <c r="E916" s="522">
        <v>57.69</v>
      </c>
      <c r="F916" s="522"/>
      <c r="G916" s="333">
        <f t="shared" si="28"/>
        <v>2244.0799999999849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8</v>
      </c>
      <c r="C917" s="298">
        <v>46144</v>
      </c>
      <c r="D917" s="299" t="s">
        <v>310</v>
      </c>
      <c r="E917" s="522">
        <v>6.37</v>
      </c>
      <c r="F917" s="522"/>
      <c r="G917" s="333">
        <f t="shared" si="28"/>
        <v>2301.769999999985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294</v>
      </c>
      <c r="B918" s="330">
        <v>22</v>
      </c>
      <c r="C918" s="298">
        <v>46144</v>
      </c>
      <c r="D918" s="299" t="s">
        <v>375</v>
      </c>
      <c r="E918" s="522">
        <v>6.37</v>
      </c>
      <c r="F918" s="522"/>
      <c r="G918" s="333">
        <f t="shared" si="28"/>
        <v>2308.1399999999849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6</v>
      </c>
      <c r="C919" s="298">
        <v>46144</v>
      </c>
      <c r="D919" s="299" t="s">
        <v>300</v>
      </c>
      <c r="E919" s="522">
        <v>41.51</v>
      </c>
      <c r="F919" s="522"/>
      <c r="G919" s="333">
        <f t="shared" si="28"/>
        <v>2314.5099999999848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7</v>
      </c>
      <c r="C920" s="298">
        <v>46144</v>
      </c>
      <c r="D920" s="299" t="s">
        <v>833</v>
      </c>
      <c r="E920" s="522">
        <v>74.53</v>
      </c>
      <c r="F920" s="522"/>
      <c r="G920" s="333">
        <f t="shared" si="28"/>
        <v>2356.019999999985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1</v>
      </c>
      <c r="C921" s="298">
        <v>46144</v>
      </c>
      <c r="D921" s="299" t="s">
        <v>306</v>
      </c>
      <c r="E921" s="522">
        <v>72.73</v>
      </c>
      <c r="F921" s="522"/>
      <c r="G921" s="333">
        <f t="shared" si="28"/>
        <v>2430.5499999999852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3</v>
      </c>
      <c r="C922" s="298">
        <v>46144</v>
      </c>
      <c r="D922" s="299" t="s">
        <v>348</v>
      </c>
      <c r="E922" s="522">
        <v>25</v>
      </c>
      <c r="F922" s="522"/>
      <c r="G922" s="333">
        <f t="shared" si="28"/>
        <v>2503.2799999999852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287</v>
      </c>
      <c r="B923" s="330" t="s">
        <v>287</v>
      </c>
      <c r="C923" s="298">
        <v>46144</v>
      </c>
      <c r="D923" s="299" t="s">
        <v>485</v>
      </c>
      <c r="E923" s="522">
        <v>121.4</v>
      </c>
      <c r="F923" s="522">
        <v>121.4</v>
      </c>
      <c r="G923" s="333">
        <f t="shared" si="28"/>
        <v>2528.2799999999852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3</v>
      </c>
      <c r="C924" s="298">
        <v>46144</v>
      </c>
      <c r="D924" s="299" t="s">
        <v>348</v>
      </c>
      <c r="E924" s="522">
        <v>9.73</v>
      </c>
      <c r="F924" s="522"/>
      <c r="G924" s="333">
        <f t="shared" si="28"/>
        <v>2528.2799999999852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2</v>
      </c>
      <c r="C925" s="298">
        <v>46143</v>
      </c>
      <c r="D925" s="299" t="s">
        <v>358</v>
      </c>
      <c r="E925" s="522">
        <v>8.9700000000000006</v>
      </c>
      <c r="F925" s="522"/>
      <c r="G925" s="333">
        <f t="shared" si="28"/>
        <v>2538.0099999999852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s="540" customFormat="1" ht="12" customHeight="1" x14ac:dyDescent="0.3">
      <c r="A926" s="530" t="s">
        <v>284</v>
      </c>
      <c r="B926" s="531">
        <v>37</v>
      </c>
      <c r="C926" s="532">
        <v>46142</v>
      </c>
      <c r="D926" s="533" t="s">
        <v>285</v>
      </c>
      <c r="E926" s="534">
        <v>5616.82</v>
      </c>
      <c r="F926" s="534"/>
      <c r="G926" s="535">
        <f t="shared" si="28"/>
        <v>2546.979999999985</v>
      </c>
      <c r="H926" s="536"/>
      <c r="I926" s="537"/>
      <c r="J926" s="538"/>
      <c r="K926" s="539"/>
      <c r="L926" s="538"/>
      <c r="M926" s="539"/>
      <c r="N926" s="538"/>
      <c r="O926" s="539"/>
      <c r="P926" s="538"/>
      <c r="Q926" s="539"/>
      <c r="R926" s="538"/>
      <c r="S926" s="539"/>
      <c r="T926" s="538"/>
    </row>
    <row r="927" spans="1:20" ht="12" customHeight="1" x14ac:dyDescent="0.3">
      <c r="A927" s="329" t="s">
        <v>286</v>
      </c>
      <c r="B927" s="330">
        <v>25</v>
      </c>
      <c r="C927" s="298">
        <v>46142</v>
      </c>
      <c r="D927" s="298" t="s">
        <v>204</v>
      </c>
      <c r="E927" s="331">
        <v>350</v>
      </c>
      <c r="F927" s="331"/>
      <c r="G927" s="333">
        <f t="shared" ref="G927:G928" si="29">G928-E927+F927</f>
        <v>8163.7999999999847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286</v>
      </c>
      <c r="B928" s="330">
        <v>26</v>
      </c>
      <c r="C928" s="298">
        <v>46142</v>
      </c>
      <c r="D928" s="298" t="s">
        <v>205</v>
      </c>
      <c r="E928" s="331">
        <v>320</v>
      </c>
      <c r="F928" s="331"/>
      <c r="G928" s="333">
        <f t="shared" si="29"/>
        <v>8513.7999999999847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286</v>
      </c>
      <c r="B929" s="330">
        <v>27</v>
      </c>
      <c r="C929" s="298">
        <v>46142</v>
      </c>
      <c r="D929" s="298" t="s">
        <v>206</v>
      </c>
      <c r="E929" s="331">
        <v>25</v>
      </c>
      <c r="F929" s="331"/>
      <c r="G929" s="333">
        <f t="shared" ref="G929:G1180" si="30">G930-E929+F929</f>
        <v>8833.7999999999847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286</v>
      </c>
      <c r="B930" s="330">
        <v>28</v>
      </c>
      <c r="C930" s="298">
        <v>46142</v>
      </c>
      <c r="D930" s="298" t="s">
        <v>207</v>
      </c>
      <c r="E930" s="331">
        <v>25</v>
      </c>
      <c r="F930" s="331"/>
      <c r="G930" s="333">
        <f t="shared" si="30"/>
        <v>8858.7999999999847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286</v>
      </c>
      <c r="B931" s="330">
        <v>29</v>
      </c>
      <c r="C931" s="298">
        <v>46142</v>
      </c>
      <c r="D931" s="298" t="s">
        <v>208</v>
      </c>
      <c r="E931" s="331">
        <v>45</v>
      </c>
      <c r="F931" s="331"/>
      <c r="G931" s="333">
        <f t="shared" si="30"/>
        <v>8883.7999999999847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286</v>
      </c>
      <c r="B932" s="330">
        <v>30</v>
      </c>
      <c r="C932" s="298">
        <v>46142</v>
      </c>
      <c r="D932" s="298" t="s">
        <v>209</v>
      </c>
      <c r="E932" s="331">
        <v>400</v>
      </c>
      <c r="F932" s="331"/>
      <c r="G932" s="333">
        <f t="shared" si="30"/>
        <v>8928.7999999999847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286</v>
      </c>
      <c r="B933" s="330">
        <v>31</v>
      </c>
      <c r="C933" s="298">
        <v>46142</v>
      </c>
      <c r="D933" s="298" t="s">
        <v>210</v>
      </c>
      <c r="E933" s="331">
        <v>375</v>
      </c>
      <c r="F933" s="331"/>
      <c r="G933" s="333">
        <f t="shared" si="30"/>
        <v>9328.7999999999847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286</v>
      </c>
      <c r="B934" s="330">
        <v>32</v>
      </c>
      <c r="C934" s="298">
        <v>46142</v>
      </c>
      <c r="D934" s="298" t="s">
        <v>211</v>
      </c>
      <c r="E934" s="331">
        <v>100</v>
      </c>
      <c r="F934" s="331"/>
      <c r="G934" s="333">
        <f t="shared" si="30"/>
        <v>9703.7999999999847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286</v>
      </c>
      <c r="B935" s="330">
        <v>33</v>
      </c>
      <c r="C935" s="298">
        <v>46142</v>
      </c>
      <c r="D935" s="298" t="s">
        <v>212</v>
      </c>
      <c r="E935" s="331">
        <v>85</v>
      </c>
      <c r="F935" s="331"/>
      <c r="G935" s="333">
        <f t="shared" si="30"/>
        <v>9803.7999999999847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286</v>
      </c>
      <c r="B936" s="330">
        <v>34</v>
      </c>
      <c r="C936" s="298">
        <v>46142</v>
      </c>
      <c r="D936" s="298" t="s">
        <v>213</v>
      </c>
      <c r="E936" s="331">
        <v>230</v>
      </c>
      <c r="F936" s="331"/>
      <c r="G936" s="333">
        <f t="shared" si="30"/>
        <v>9888.7999999999847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286</v>
      </c>
      <c r="B937" s="330">
        <v>35</v>
      </c>
      <c r="C937" s="298">
        <v>46142</v>
      </c>
      <c r="D937" s="298" t="s">
        <v>214</v>
      </c>
      <c r="E937" s="331">
        <v>45</v>
      </c>
      <c r="F937" s="331"/>
      <c r="G937" s="333">
        <f t="shared" si="30"/>
        <v>10118.799999999985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287</v>
      </c>
      <c r="B938" s="330" t="s">
        <v>287</v>
      </c>
      <c r="C938" s="298">
        <v>46142</v>
      </c>
      <c r="D938" s="299" t="s">
        <v>288</v>
      </c>
      <c r="E938" s="331">
        <v>185.64</v>
      </c>
      <c r="F938" s="331">
        <v>185.64</v>
      </c>
      <c r="G938" s="333">
        <f t="shared" si="30"/>
        <v>10163.799999999985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6</v>
      </c>
      <c r="C939" s="298">
        <v>46142</v>
      </c>
      <c r="D939" s="299" t="s">
        <v>290</v>
      </c>
      <c r="E939" s="331">
        <v>30</v>
      </c>
      <c r="F939" s="331"/>
      <c r="G939" s="333">
        <f t="shared" si="30"/>
        <v>10163.799999999985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291</v>
      </c>
      <c r="B940" s="330">
        <v>39</v>
      </c>
      <c r="C940" s="298">
        <v>46142</v>
      </c>
      <c r="D940" s="299" t="s">
        <v>292</v>
      </c>
      <c r="E940" s="331"/>
      <c r="F940" s="331">
        <v>2763.78</v>
      </c>
      <c r="G940" s="333">
        <f t="shared" si="30"/>
        <v>10193.799999999985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291</v>
      </c>
      <c r="B941" s="330">
        <v>38</v>
      </c>
      <c r="C941" s="298">
        <v>46142</v>
      </c>
      <c r="D941" s="299" t="s">
        <v>293</v>
      </c>
      <c r="E941" s="331"/>
      <c r="F941" s="331">
        <v>4597.82</v>
      </c>
      <c r="G941" s="333">
        <f t="shared" si="30"/>
        <v>7430.019999999985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294</v>
      </c>
      <c r="B942" s="330">
        <v>42</v>
      </c>
      <c r="C942" s="298">
        <v>46142</v>
      </c>
      <c r="D942" s="299" t="s">
        <v>200</v>
      </c>
      <c r="E942" s="331">
        <v>50.92</v>
      </c>
      <c r="F942" s="331"/>
      <c r="G942" s="333">
        <f t="shared" si="30"/>
        <v>2832.1999999999853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294</v>
      </c>
      <c r="B943" s="330">
        <v>43</v>
      </c>
      <c r="C943" s="298">
        <v>46142</v>
      </c>
      <c r="D943" s="299" t="s">
        <v>201</v>
      </c>
      <c r="E943" s="331">
        <v>50.92</v>
      </c>
      <c r="F943" s="331"/>
      <c r="G943" s="333">
        <f t="shared" si="30"/>
        <v>2883.1199999999853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4</v>
      </c>
      <c r="C944" s="298">
        <v>46142</v>
      </c>
      <c r="D944" s="299" t="s">
        <v>295</v>
      </c>
      <c r="E944" s="331">
        <v>35.799999999999997</v>
      </c>
      <c r="F944" s="331"/>
      <c r="G944" s="333">
        <f t="shared" si="30"/>
        <v>2934.0399999999854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294</v>
      </c>
      <c r="B945" s="330">
        <v>10</v>
      </c>
      <c r="C945" s="298">
        <v>46142</v>
      </c>
      <c r="D945" s="299" t="s">
        <v>176</v>
      </c>
      <c r="E945" s="331">
        <v>17.899999999999999</v>
      </c>
      <c r="F945" s="331"/>
      <c r="G945" s="333">
        <f t="shared" si="30"/>
        <v>2969.8399999999856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2</v>
      </c>
      <c r="C946" s="298">
        <v>46142</v>
      </c>
      <c r="D946" s="299" t="s">
        <v>296</v>
      </c>
      <c r="E946" s="331">
        <v>8.7200000000000006</v>
      </c>
      <c r="F946" s="331"/>
      <c r="G946" s="333">
        <f t="shared" si="30"/>
        <v>2987.7399999999857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2</v>
      </c>
      <c r="C947" s="298">
        <v>46142</v>
      </c>
      <c r="D947" s="299" t="s">
        <v>297</v>
      </c>
      <c r="E947" s="331">
        <v>100</v>
      </c>
      <c r="F947" s="331"/>
      <c r="G947" s="333">
        <f t="shared" si="30"/>
        <v>2996.4599999999855</v>
      </c>
      <c r="H947" s="334" t="s">
        <v>298</v>
      </c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5</v>
      </c>
      <c r="C948" s="298">
        <v>46142</v>
      </c>
      <c r="D948" s="299" t="s">
        <v>297</v>
      </c>
      <c r="E948" s="331">
        <v>100</v>
      </c>
      <c r="F948" s="331"/>
      <c r="G948" s="333">
        <f t="shared" si="30"/>
        <v>3096.4599999999855</v>
      </c>
      <c r="H948" s="334" t="s">
        <v>298</v>
      </c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6</v>
      </c>
      <c r="C949" s="298">
        <v>46142</v>
      </c>
      <c r="D949" s="299" t="s">
        <v>297</v>
      </c>
      <c r="E949" s="331">
        <v>100</v>
      </c>
      <c r="F949" s="331"/>
      <c r="G949" s="333">
        <f t="shared" si="30"/>
        <v>3196.4599999999855</v>
      </c>
      <c r="H949" s="334" t="s">
        <v>298</v>
      </c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8</v>
      </c>
      <c r="C950" s="298">
        <v>46142</v>
      </c>
      <c r="D950" s="299" t="s">
        <v>297</v>
      </c>
      <c r="E950" s="331">
        <v>100</v>
      </c>
      <c r="F950" s="331"/>
      <c r="G950" s="333">
        <f t="shared" si="30"/>
        <v>3296.4599999999855</v>
      </c>
      <c r="H950" s="334" t="s">
        <v>298</v>
      </c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291</v>
      </c>
      <c r="B951" s="330">
        <v>41</v>
      </c>
      <c r="C951" s="298">
        <v>46142</v>
      </c>
      <c r="D951" s="299" t="s">
        <v>299</v>
      </c>
      <c r="E951" s="331"/>
      <c r="F951" s="331">
        <v>250</v>
      </c>
      <c r="G951" s="333">
        <f t="shared" si="30"/>
        <v>3396.4599999999855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6</v>
      </c>
      <c r="C952" s="298">
        <v>46142</v>
      </c>
      <c r="D952" s="299" t="s">
        <v>300</v>
      </c>
      <c r="E952" s="331">
        <v>42.44</v>
      </c>
      <c r="F952" s="331"/>
      <c r="G952" s="333">
        <f t="shared" si="30"/>
        <v>3146.4599999999855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6</v>
      </c>
      <c r="C953" s="298">
        <v>46142</v>
      </c>
      <c r="D953" s="299" t="s">
        <v>300</v>
      </c>
      <c r="E953" s="331">
        <v>24.05</v>
      </c>
      <c r="F953" s="331"/>
      <c r="G953" s="333">
        <f t="shared" si="30"/>
        <v>3188.8999999999855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2</v>
      </c>
      <c r="C954" s="298">
        <v>46141</v>
      </c>
      <c r="D954" s="299" t="s">
        <v>301</v>
      </c>
      <c r="E954" s="331">
        <v>31.8</v>
      </c>
      <c r="F954" s="331"/>
      <c r="G954" s="333">
        <f t="shared" si="30"/>
        <v>3212.9499999999857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6</v>
      </c>
      <c r="C955" s="298">
        <v>46141</v>
      </c>
      <c r="D955" s="299" t="s">
        <v>302</v>
      </c>
      <c r="E955" s="331">
        <v>100</v>
      </c>
      <c r="F955" s="331"/>
      <c r="G955" s="333">
        <f t="shared" si="30"/>
        <v>3244.7499999999859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6</v>
      </c>
      <c r="C956" s="298">
        <v>46141</v>
      </c>
      <c r="D956" s="299" t="s">
        <v>303</v>
      </c>
      <c r="E956" s="331">
        <v>75</v>
      </c>
      <c r="F956" s="331"/>
      <c r="G956" s="333">
        <f t="shared" si="30"/>
        <v>3344.7499999999859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1</v>
      </c>
      <c r="C957" s="298">
        <v>46141</v>
      </c>
      <c r="D957" s="299" t="s">
        <v>304</v>
      </c>
      <c r="E957" s="331">
        <v>52.5</v>
      </c>
      <c r="F957" s="331"/>
      <c r="G957" s="333">
        <f t="shared" si="30"/>
        <v>3419.7499999999859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6</v>
      </c>
      <c r="C958" s="298">
        <v>46141</v>
      </c>
      <c r="D958" s="299" t="s">
        <v>305</v>
      </c>
      <c r="E958" s="331">
        <v>-256</v>
      </c>
      <c r="F958" s="331"/>
      <c r="G958" s="333">
        <f t="shared" si="30"/>
        <v>3472.2499999999859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6</v>
      </c>
      <c r="C959" s="298">
        <v>46140</v>
      </c>
      <c r="D959" s="299" t="s">
        <v>300</v>
      </c>
      <c r="E959" s="331">
        <v>20.38</v>
      </c>
      <c r="F959" s="331"/>
      <c r="G959" s="333">
        <f t="shared" si="30"/>
        <v>3216.2499999999859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2</v>
      </c>
      <c r="C960" s="298">
        <v>46140</v>
      </c>
      <c r="D960" s="299" t="s">
        <v>296</v>
      </c>
      <c r="E960" s="331">
        <v>15.41</v>
      </c>
      <c r="F960" s="331"/>
      <c r="G960" s="333">
        <f t="shared" si="30"/>
        <v>3236.629999999986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4</v>
      </c>
      <c r="C961" s="298">
        <v>46140</v>
      </c>
      <c r="D961" s="299" t="s">
        <v>296</v>
      </c>
      <c r="E961" s="331">
        <v>33.840000000000003</v>
      </c>
      <c r="F961" s="331"/>
      <c r="G961" s="333">
        <f t="shared" si="30"/>
        <v>3252.0399999999859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1</v>
      </c>
      <c r="C962" s="298">
        <v>46140</v>
      </c>
      <c r="D962" s="299" t="s">
        <v>306</v>
      </c>
      <c r="E962" s="331">
        <v>5.3</v>
      </c>
      <c r="F962" s="331"/>
      <c r="G962" s="333">
        <f t="shared" si="30"/>
        <v>3285.879999999986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5</v>
      </c>
      <c r="C963" s="298">
        <v>46140</v>
      </c>
      <c r="D963" s="299" t="s">
        <v>307</v>
      </c>
      <c r="E963" s="331">
        <v>500</v>
      </c>
      <c r="F963" s="331"/>
      <c r="G963" s="333">
        <f t="shared" si="30"/>
        <v>3291.1799999999862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8</v>
      </c>
      <c r="C964" s="298">
        <v>46140</v>
      </c>
      <c r="D964" s="299" t="s">
        <v>308</v>
      </c>
      <c r="E964" s="331">
        <v>47.99</v>
      </c>
      <c r="F964" s="331"/>
      <c r="G964" s="333">
        <f t="shared" si="30"/>
        <v>3791.1799999999862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3</v>
      </c>
      <c r="C965" s="298">
        <v>46139</v>
      </c>
      <c r="D965" s="299" t="s">
        <v>309</v>
      </c>
      <c r="E965" s="331">
        <v>13.11</v>
      </c>
      <c r="F965" s="331"/>
      <c r="G965" s="333">
        <f t="shared" si="30"/>
        <v>3839.169999999986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4</v>
      </c>
      <c r="C966" s="298">
        <v>46139</v>
      </c>
      <c r="D966" s="299" t="s">
        <v>310</v>
      </c>
      <c r="E966" s="331">
        <v>30.54</v>
      </c>
      <c r="F966" s="331"/>
      <c r="G966" s="333">
        <f t="shared" si="30"/>
        <v>3852.2799999999861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1</v>
      </c>
      <c r="C967" s="298">
        <v>46139</v>
      </c>
      <c r="D967" s="299" t="s">
        <v>311</v>
      </c>
      <c r="E967" s="331">
        <v>163.01</v>
      </c>
      <c r="F967" s="331"/>
      <c r="G967" s="333">
        <f t="shared" si="30"/>
        <v>3882.8199999999861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6</v>
      </c>
      <c r="C968" s="298">
        <v>46139</v>
      </c>
      <c r="D968" s="299" t="s">
        <v>312</v>
      </c>
      <c r="E968" s="331">
        <v>54.97</v>
      </c>
      <c r="F968" s="331"/>
      <c r="G968" s="333">
        <f t="shared" si="30"/>
        <v>4045.8299999999858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1</v>
      </c>
      <c r="C969" s="298">
        <v>46139</v>
      </c>
      <c r="D969" s="299" t="s">
        <v>306</v>
      </c>
      <c r="E969" s="331">
        <v>51.28</v>
      </c>
      <c r="F969" s="331"/>
      <c r="G969" s="333">
        <f t="shared" si="30"/>
        <v>4100.7999999999856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6</v>
      </c>
      <c r="C970" s="298">
        <v>46138</v>
      </c>
      <c r="D970" s="299" t="s">
        <v>312</v>
      </c>
      <c r="E970" s="331">
        <v>38.979999999999997</v>
      </c>
      <c r="F970" s="331"/>
      <c r="G970" s="333">
        <f t="shared" si="30"/>
        <v>4152.0799999999854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2</v>
      </c>
      <c r="C971" s="298">
        <v>46138</v>
      </c>
      <c r="D971" s="299" t="s">
        <v>313</v>
      </c>
      <c r="E971" s="331">
        <v>39.83</v>
      </c>
      <c r="F971" s="331"/>
      <c r="G971" s="333">
        <f t="shared" si="30"/>
        <v>4191.0599999999849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8</v>
      </c>
      <c r="C972" s="298">
        <v>46138</v>
      </c>
      <c r="D972" s="299" t="s">
        <v>313</v>
      </c>
      <c r="E972" s="331">
        <v>51.24</v>
      </c>
      <c r="F972" s="331"/>
      <c r="G972" s="333">
        <f t="shared" si="30"/>
        <v>4230.8899999999849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294</v>
      </c>
      <c r="B973" s="330">
        <v>12</v>
      </c>
      <c r="C973" s="298">
        <v>46137</v>
      </c>
      <c r="D973" s="299" t="s">
        <v>314</v>
      </c>
      <c r="E973" s="331">
        <v>214.74</v>
      </c>
      <c r="F973" s="331"/>
      <c r="G973" s="333">
        <f t="shared" si="30"/>
        <v>4282.1299999999846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287</v>
      </c>
      <c r="B974" s="330" t="s">
        <v>287</v>
      </c>
      <c r="C974" s="298">
        <v>46136</v>
      </c>
      <c r="D974" s="299" t="s">
        <v>315</v>
      </c>
      <c r="E974" s="331">
        <v>127.68</v>
      </c>
      <c r="F974" s="331">
        <v>127.68</v>
      </c>
      <c r="G974" s="333">
        <f t="shared" si="30"/>
        <v>4496.8699999999844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8</v>
      </c>
      <c r="C975" s="298">
        <v>46135</v>
      </c>
      <c r="D975" s="299" t="s">
        <v>863</v>
      </c>
      <c r="E975" s="331">
        <v>65</v>
      </c>
      <c r="F975" s="331"/>
      <c r="G975" s="333">
        <f t="shared" si="30"/>
        <v>4496.8699999999844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291</v>
      </c>
      <c r="B976" s="330">
        <v>40</v>
      </c>
      <c r="C976" s="298">
        <v>46134</v>
      </c>
      <c r="D976" s="299" t="s">
        <v>316</v>
      </c>
      <c r="E976" s="331"/>
      <c r="F976" s="331">
        <v>838.69</v>
      </c>
      <c r="G976" s="333">
        <f t="shared" si="30"/>
        <v>4561.8699999999844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2</v>
      </c>
      <c r="C977" s="298">
        <v>46134</v>
      </c>
      <c r="D977" s="299" t="s">
        <v>317</v>
      </c>
      <c r="E977" s="331">
        <v>17.03</v>
      </c>
      <c r="F977" s="331"/>
      <c r="G977" s="333">
        <f t="shared" si="30"/>
        <v>3723.1799999999848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6</v>
      </c>
      <c r="C978" s="298">
        <v>46134</v>
      </c>
      <c r="D978" s="299" t="s">
        <v>312</v>
      </c>
      <c r="E978" s="331">
        <v>51.94</v>
      </c>
      <c r="F978" s="331"/>
      <c r="G978" s="333">
        <f t="shared" si="30"/>
        <v>3740.209999999985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1</v>
      </c>
      <c r="C979" s="298">
        <v>46134</v>
      </c>
      <c r="D979" s="299" t="s">
        <v>306</v>
      </c>
      <c r="E979" s="331">
        <v>226.7</v>
      </c>
      <c r="F979" s="331"/>
      <c r="G979" s="333">
        <f t="shared" si="30"/>
        <v>3792.1499999999851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2</v>
      </c>
      <c r="C980" s="298">
        <v>46133</v>
      </c>
      <c r="D980" s="299" t="s">
        <v>318</v>
      </c>
      <c r="E980" s="331">
        <v>70</v>
      </c>
      <c r="F980" s="331"/>
      <c r="G980" s="333">
        <f t="shared" si="30"/>
        <v>4018.8499999999849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8</v>
      </c>
      <c r="C981" s="298">
        <v>46133</v>
      </c>
      <c r="D981" s="299" t="s">
        <v>319</v>
      </c>
      <c r="E981" s="331">
        <v>14.26</v>
      </c>
      <c r="F981" s="331"/>
      <c r="G981" s="333">
        <f t="shared" si="30"/>
        <v>4088.8499999999849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1</v>
      </c>
      <c r="C982" s="298">
        <v>46133</v>
      </c>
      <c r="D982" s="299" t="s">
        <v>320</v>
      </c>
      <c r="E982" s="331">
        <v>8.51</v>
      </c>
      <c r="F982" s="331"/>
      <c r="G982" s="333">
        <f t="shared" si="30"/>
        <v>4103.1099999999851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5</v>
      </c>
      <c r="C983" s="298">
        <v>46133</v>
      </c>
      <c r="D983" s="299" t="s">
        <v>321</v>
      </c>
      <c r="E983" s="331">
        <v>20</v>
      </c>
      <c r="F983" s="331"/>
      <c r="G983" s="333">
        <f t="shared" si="30"/>
        <v>4111.6199999999853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294</v>
      </c>
      <c r="B984" s="330">
        <v>23</v>
      </c>
      <c r="C984" s="298">
        <v>46133</v>
      </c>
      <c r="D984" s="299" t="s">
        <v>67</v>
      </c>
      <c r="E984" s="331">
        <v>650.88</v>
      </c>
      <c r="F984" s="331"/>
      <c r="G984" s="333">
        <f t="shared" si="30"/>
        <v>4131.6199999999853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6</v>
      </c>
      <c r="C985" s="298">
        <v>46133</v>
      </c>
      <c r="D985" s="299" t="s">
        <v>322</v>
      </c>
      <c r="E985" s="331">
        <v>15</v>
      </c>
      <c r="F985" s="331"/>
      <c r="G985" s="333">
        <f t="shared" si="30"/>
        <v>4782.4999999999854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5</v>
      </c>
      <c r="C986" s="298">
        <v>46133</v>
      </c>
      <c r="D986" s="299" t="s">
        <v>322</v>
      </c>
      <c r="E986" s="331">
        <v>250</v>
      </c>
      <c r="F986" s="331"/>
      <c r="G986" s="333">
        <f t="shared" si="30"/>
        <v>4797.4999999999854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294</v>
      </c>
      <c r="B987" s="330">
        <v>22</v>
      </c>
      <c r="C987" s="298">
        <v>46132</v>
      </c>
      <c r="D987" s="299" t="s">
        <v>323</v>
      </c>
      <c r="E987" s="331">
        <v>20.22</v>
      </c>
      <c r="F987" s="331"/>
      <c r="G987" s="333">
        <f t="shared" si="30"/>
        <v>5047.4999999999854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6</v>
      </c>
      <c r="C988" s="298">
        <v>46132</v>
      </c>
      <c r="D988" s="299" t="s">
        <v>403</v>
      </c>
      <c r="E988" s="331">
        <v>44</v>
      </c>
      <c r="F988" s="331"/>
      <c r="G988" s="333">
        <f t="shared" si="30"/>
        <v>5067.7199999999857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2</v>
      </c>
      <c r="C989" s="298">
        <v>46132</v>
      </c>
      <c r="D989" s="299" t="s">
        <v>324</v>
      </c>
      <c r="E989" s="331">
        <v>12.01</v>
      </c>
      <c r="F989" s="331"/>
      <c r="G989" s="333">
        <f t="shared" si="30"/>
        <v>5111.7199999999857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2</v>
      </c>
      <c r="C990" s="298">
        <v>46132</v>
      </c>
      <c r="D990" s="299" t="s">
        <v>296</v>
      </c>
      <c r="E990" s="331">
        <v>12.21</v>
      </c>
      <c r="F990" s="331"/>
      <c r="G990" s="333">
        <f t="shared" si="30"/>
        <v>5123.7299999999859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2</v>
      </c>
      <c r="C991" s="298">
        <v>46132</v>
      </c>
      <c r="D991" s="299" t="s">
        <v>325</v>
      </c>
      <c r="E991" s="331">
        <v>46.4</v>
      </c>
      <c r="F991" s="331"/>
      <c r="G991" s="333">
        <f t="shared" si="30"/>
        <v>5135.939999999986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2</v>
      </c>
      <c r="C992" s="298">
        <v>46131</v>
      </c>
      <c r="D992" s="299" t="s">
        <v>326</v>
      </c>
      <c r="E992" s="331">
        <v>31.7</v>
      </c>
      <c r="F992" s="331"/>
      <c r="G992" s="333">
        <f t="shared" si="30"/>
        <v>5182.3399999999856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8</v>
      </c>
      <c r="C993" s="298">
        <v>46131</v>
      </c>
      <c r="D993" s="299" t="s">
        <v>327</v>
      </c>
      <c r="E993" s="331">
        <v>11.11</v>
      </c>
      <c r="F993" s="331"/>
      <c r="G993" s="333">
        <f t="shared" si="30"/>
        <v>5214.0399999999854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1</v>
      </c>
      <c r="C994" s="298">
        <v>46131</v>
      </c>
      <c r="D994" s="299" t="s">
        <v>306</v>
      </c>
      <c r="E994" s="331">
        <v>79.16</v>
      </c>
      <c r="F994" s="331"/>
      <c r="G994" s="333">
        <f t="shared" si="30"/>
        <v>5225.1499999999851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294</v>
      </c>
      <c r="B995" s="330">
        <v>22</v>
      </c>
      <c r="C995" s="298">
        <v>46131</v>
      </c>
      <c r="D995" s="299" t="s">
        <v>328</v>
      </c>
      <c r="E995" s="331">
        <v>7.46</v>
      </c>
      <c r="F995" s="331"/>
      <c r="G995" s="333">
        <f t="shared" si="30"/>
        <v>5304.3099999999849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6</v>
      </c>
      <c r="C996" s="298">
        <v>46131</v>
      </c>
      <c r="D996" s="299" t="s">
        <v>300</v>
      </c>
      <c r="E996" s="331">
        <v>13.83</v>
      </c>
      <c r="F996" s="331"/>
      <c r="G996" s="333">
        <f t="shared" si="30"/>
        <v>5311.769999999985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6</v>
      </c>
      <c r="C997" s="298">
        <v>46131</v>
      </c>
      <c r="D997" s="299" t="s">
        <v>300</v>
      </c>
      <c r="E997" s="331">
        <v>30</v>
      </c>
      <c r="F997" s="331"/>
      <c r="G997" s="333">
        <f t="shared" si="30"/>
        <v>5325.5999999999849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6</v>
      </c>
      <c r="C998" s="298">
        <v>46131</v>
      </c>
      <c r="D998" s="299" t="s">
        <v>300</v>
      </c>
      <c r="E998" s="331">
        <v>15.17</v>
      </c>
      <c r="F998" s="331"/>
      <c r="G998" s="333">
        <f t="shared" si="30"/>
        <v>5355.5999999999849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1</v>
      </c>
      <c r="C999" s="298">
        <v>46130</v>
      </c>
      <c r="D999" s="299" t="s">
        <v>329</v>
      </c>
      <c r="E999" s="331">
        <v>75.55</v>
      </c>
      <c r="F999" s="331"/>
      <c r="G999" s="333">
        <f t="shared" si="30"/>
        <v>5370.769999999985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2</v>
      </c>
      <c r="C1000" s="298">
        <v>46130</v>
      </c>
      <c r="D1000" s="299" t="s">
        <v>330</v>
      </c>
      <c r="E1000" s="331">
        <v>26</v>
      </c>
      <c r="F1000" s="331"/>
      <c r="G1000" s="333">
        <f t="shared" si="30"/>
        <v>5446.3199999999852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1</v>
      </c>
      <c r="C1001" s="298">
        <v>46130</v>
      </c>
      <c r="D1001" s="299" t="s">
        <v>311</v>
      </c>
      <c r="E1001" s="331">
        <v>25.28</v>
      </c>
      <c r="F1001" s="331"/>
      <c r="G1001" s="333">
        <f t="shared" si="30"/>
        <v>5472.3199999999852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3</v>
      </c>
      <c r="C1002" s="298">
        <v>46130</v>
      </c>
      <c r="D1002" s="299" t="s">
        <v>296</v>
      </c>
      <c r="E1002" s="331">
        <v>7.76</v>
      </c>
      <c r="F1002" s="331"/>
      <c r="G1002" s="333">
        <f t="shared" si="30"/>
        <v>5497.5999999999849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294</v>
      </c>
      <c r="B1003" s="330">
        <v>22</v>
      </c>
      <c r="C1003" s="298">
        <v>46130</v>
      </c>
      <c r="D1003" s="299" t="s">
        <v>401</v>
      </c>
      <c r="E1003" s="331">
        <v>13.84</v>
      </c>
      <c r="F1003" s="331"/>
      <c r="G1003" s="333">
        <f t="shared" si="30"/>
        <v>5505.3599999999851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287</v>
      </c>
      <c r="B1004" s="330" t="s">
        <v>287</v>
      </c>
      <c r="C1004" s="298">
        <v>46130</v>
      </c>
      <c r="D1004" s="299" t="s">
        <v>331</v>
      </c>
      <c r="E1004" s="331">
        <v>578.57000000000005</v>
      </c>
      <c r="F1004" s="331">
        <v>578.57000000000005</v>
      </c>
      <c r="G1004" s="333">
        <f t="shared" si="30"/>
        <v>5519.1999999999853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2</v>
      </c>
      <c r="C1005" s="298">
        <v>46129</v>
      </c>
      <c r="D1005" s="299" t="s">
        <v>324</v>
      </c>
      <c r="E1005" s="331">
        <v>12.84</v>
      </c>
      <c r="F1005" s="331"/>
      <c r="G1005" s="333">
        <f t="shared" si="30"/>
        <v>5519.1999999999853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2</v>
      </c>
      <c r="C1006" s="298">
        <v>46129</v>
      </c>
      <c r="D1006" s="299" t="s">
        <v>332</v>
      </c>
      <c r="E1006" s="331">
        <v>59.71</v>
      </c>
      <c r="F1006" s="331"/>
      <c r="G1006" s="333">
        <f t="shared" si="30"/>
        <v>5532.0399999999854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294</v>
      </c>
      <c r="B1007" s="330">
        <v>21</v>
      </c>
      <c r="C1007" s="298">
        <v>46129</v>
      </c>
      <c r="D1007" s="299" t="s">
        <v>194</v>
      </c>
      <c r="E1007" s="331">
        <v>75.599999999999994</v>
      </c>
      <c r="F1007" s="331"/>
      <c r="G1007" s="333">
        <f t="shared" si="30"/>
        <v>5591.7499999999854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294</v>
      </c>
      <c r="B1008" s="330">
        <v>43</v>
      </c>
      <c r="C1008" s="298">
        <v>46129</v>
      </c>
      <c r="D1008" s="299" t="s">
        <v>333</v>
      </c>
      <c r="E1008" s="331">
        <v>22.35</v>
      </c>
      <c r="F1008" s="331"/>
      <c r="G1008" s="333">
        <f t="shared" si="30"/>
        <v>5667.3499999999858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294</v>
      </c>
      <c r="B1009" s="330">
        <v>42</v>
      </c>
      <c r="C1009" s="298">
        <v>46129</v>
      </c>
      <c r="D1009" s="299" t="s">
        <v>333</v>
      </c>
      <c r="E1009" s="331">
        <v>37.25</v>
      </c>
      <c r="F1009" s="331"/>
      <c r="G1009" s="333">
        <f t="shared" si="30"/>
        <v>5689.6999999999862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8</v>
      </c>
      <c r="C1010" s="298">
        <v>46129</v>
      </c>
      <c r="D1010" s="299" t="s">
        <v>319</v>
      </c>
      <c r="E1010" s="331">
        <v>35.119999999999997</v>
      </c>
      <c r="F1010" s="331"/>
      <c r="G1010" s="333">
        <f t="shared" si="30"/>
        <v>5726.9499999999862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3</v>
      </c>
      <c r="C1011" s="298">
        <v>46129</v>
      </c>
      <c r="D1011" s="299" t="s">
        <v>296</v>
      </c>
      <c r="E1011" s="331">
        <v>8.7200000000000006</v>
      </c>
      <c r="F1011" s="331"/>
      <c r="G1011" s="333">
        <f t="shared" si="30"/>
        <v>5762.0699999999861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2</v>
      </c>
      <c r="C1012" s="298">
        <v>46129</v>
      </c>
      <c r="D1012" s="299" t="s">
        <v>334</v>
      </c>
      <c r="E1012" s="331">
        <v>13.21</v>
      </c>
      <c r="F1012" s="331"/>
      <c r="G1012" s="333">
        <f t="shared" si="30"/>
        <v>5770.7899999999863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294</v>
      </c>
      <c r="B1013" s="330">
        <v>17</v>
      </c>
      <c r="C1013" s="298">
        <v>46129</v>
      </c>
      <c r="D1013" s="299" t="s">
        <v>188</v>
      </c>
      <c r="E1013" s="331">
        <v>42.65</v>
      </c>
      <c r="F1013" s="331"/>
      <c r="G1013" s="333">
        <f t="shared" si="30"/>
        <v>5783.9999999999864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335</v>
      </c>
      <c r="B1014" s="330" t="s">
        <v>335</v>
      </c>
      <c r="C1014" s="298">
        <v>46129</v>
      </c>
      <c r="D1014" s="299" t="s">
        <v>336</v>
      </c>
      <c r="E1014" s="331">
        <v>130.31</v>
      </c>
      <c r="F1014" s="331"/>
      <c r="G1014" s="333">
        <f t="shared" si="30"/>
        <v>5826.649999999986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294</v>
      </c>
      <c r="B1015" s="330">
        <v>15</v>
      </c>
      <c r="C1015" s="298">
        <v>46129</v>
      </c>
      <c r="D1015" s="299" t="s">
        <v>185</v>
      </c>
      <c r="E1015" s="331">
        <v>131.22999999999999</v>
      </c>
      <c r="F1015" s="331"/>
      <c r="G1015" s="333">
        <f t="shared" si="30"/>
        <v>5956.9599999999864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6</v>
      </c>
      <c r="C1016" s="298">
        <v>46129</v>
      </c>
      <c r="D1016" s="299" t="s">
        <v>337</v>
      </c>
      <c r="E1016" s="331">
        <v>210</v>
      </c>
      <c r="F1016" s="331"/>
      <c r="G1016" s="333">
        <f t="shared" si="30"/>
        <v>6088.189999999986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294</v>
      </c>
      <c r="B1017" s="330">
        <v>23</v>
      </c>
      <c r="C1017" s="298">
        <v>46129</v>
      </c>
      <c r="D1017" s="299" t="s">
        <v>63</v>
      </c>
      <c r="E1017" s="331">
        <v>529.46</v>
      </c>
      <c r="F1017" s="331"/>
      <c r="G1017" s="333">
        <f t="shared" si="30"/>
        <v>6298.189999999986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7</v>
      </c>
      <c r="C1018" s="298">
        <v>46129</v>
      </c>
      <c r="D1018" s="299" t="s">
        <v>338</v>
      </c>
      <c r="E1018" s="331">
        <v>32.78</v>
      </c>
      <c r="F1018" s="331"/>
      <c r="G1018" s="333">
        <f t="shared" si="30"/>
        <v>6827.649999999986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4</v>
      </c>
      <c r="C1019" s="298">
        <v>46128</v>
      </c>
      <c r="D1019" s="299" t="s">
        <v>310</v>
      </c>
      <c r="E1019" s="331">
        <v>44.41</v>
      </c>
      <c r="F1019" s="331"/>
      <c r="G1019" s="333">
        <f t="shared" si="30"/>
        <v>6860.4299999999857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294</v>
      </c>
      <c r="B1020" s="330">
        <v>16</v>
      </c>
      <c r="C1020" s="298">
        <v>46128</v>
      </c>
      <c r="D1020" s="299" t="s">
        <v>339</v>
      </c>
      <c r="E1020" s="331">
        <v>15</v>
      </c>
      <c r="F1020" s="331"/>
      <c r="G1020" s="333">
        <f t="shared" si="30"/>
        <v>6904.8399999999856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2</v>
      </c>
      <c r="C1021" s="298">
        <v>46128</v>
      </c>
      <c r="D1021" s="299" t="s">
        <v>301</v>
      </c>
      <c r="E1021" s="331">
        <v>41.95</v>
      </c>
      <c r="F1021" s="331"/>
      <c r="G1021" s="333">
        <f t="shared" si="30"/>
        <v>6919.8399999999856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5</v>
      </c>
      <c r="C1022" s="298">
        <v>46128</v>
      </c>
      <c r="D1022" s="299" t="s">
        <v>340</v>
      </c>
      <c r="E1022" s="331">
        <v>21.3</v>
      </c>
      <c r="F1022" s="331"/>
      <c r="G1022" s="333">
        <f t="shared" si="30"/>
        <v>6961.7899999999854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4</v>
      </c>
      <c r="C1023" s="298">
        <v>46128</v>
      </c>
      <c r="D1023" s="299" t="s">
        <v>296</v>
      </c>
      <c r="E1023" s="331">
        <v>70.03</v>
      </c>
      <c r="F1023" s="331"/>
      <c r="G1023" s="333">
        <f t="shared" si="30"/>
        <v>6983.0899999999856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2</v>
      </c>
      <c r="C1024" s="298">
        <v>46128</v>
      </c>
      <c r="D1024" s="299" t="s">
        <v>296</v>
      </c>
      <c r="E1024" s="331">
        <v>11.48</v>
      </c>
      <c r="F1024" s="331"/>
      <c r="G1024" s="333">
        <f t="shared" si="30"/>
        <v>7053.1199999999853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6</v>
      </c>
      <c r="C1025" s="298">
        <v>46128</v>
      </c>
      <c r="D1025" s="299" t="s">
        <v>341</v>
      </c>
      <c r="E1025" s="331">
        <v>26.61</v>
      </c>
      <c r="F1025" s="331"/>
      <c r="G1025" s="333">
        <f t="shared" si="30"/>
        <v>7064.5999999999849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6</v>
      </c>
      <c r="C1026" s="298">
        <v>46128</v>
      </c>
      <c r="D1026" s="299" t="s">
        <v>342</v>
      </c>
      <c r="E1026" s="331">
        <v>42.59</v>
      </c>
      <c r="F1026" s="331"/>
      <c r="G1026" s="333">
        <f t="shared" si="30"/>
        <v>7091.2099999999846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6</v>
      </c>
      <c r="C1027" s="298">
        <v>46128</v>
      </c>
      <c r="D1027" s="299" t="s">
        <v>300</v>
      </c>
      <c r="E1027" s="331">
        <v>20.58</v>
      </c>
      <c r="F1027" s="331"/>
      <c r="G1027" s="333">
        <f t="shared" si="30"/>
        <v>7133.7999999999847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294</v>
      </c>
      <c r="B1028" s="330">
        <v>11</v>
      </c>
      <c r="C1028" s="298">
        <v>46128</v>
      </c>
      <c r="D1028" s="299" t="s">
        <v>178</v>
      </c>
      <c r="E1028" s="331">
        <v>267.91000000000003</v>
      </c>
      <c r="F1028" s="331"/>
      <c r="G1028" s="333">
        <f t="shared" si="30"/>
        <v>7154.3799999999846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291</v>
      </c>
      <c r="B1029" s="330">
        <v>41</v>
      </c>
      <c r="C1029" s="298">
        <v>46128</v>
      </c>
      <c r="D1029" s="299" t="s">
        <v>299</v>
      </c>
      <c r="E1029" s="331"/>
      <c r="F1029" s="331">
        <v>300</v>
      </c>
      <c r="G1029" s="333">
        <f t="shared" si="30"/>
        <v>7422.2899999999845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291</v>
      </c>
      <c r="B1030" s="330">
        <v>39</v>
      </c>
      <c r="C1030" s="298">
        <v>46128</v>
      </c>
      <c r="D1030" s="299" t="s">
        <v>292</v>
      </c>
      <c r="E1030" s="331"/>
      <c r="F1030" s="331">
        <v>2763.78</v>
      </c>
      <c r="G1030" s="333">
        <f t="shared" si="30"/>
        <v>7122.2899999999845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287</v>
      </c>
      <c r="B1031" s="330" t="s">
        <v>287</v>
      </c>
      <c r="C1031" s="298">
        <v>46127</v>
      </c>
      <c r="D1031" s="299" t="s">
        <v>343</v>
      </c>
      <c r="E1031" s="331">
        <v>93.71</v>
      </c>
      <c r="F1031" s="331">
        <v>93.71</v>
      </c>
      <c r="G1031" s="333">
        <f t="shared" si="30"/>
        <v>4358.5099999999848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6</v>
      </c>
      <c r="C1032" s="298">
        <v>46127</v>
      </c>
      <c r="D1032" s="299" t="s">
        <v>344</v>
      </c>
      <c r="E1032" s="331">
        <v>27</v>
      </c>
      <c r="F1032" s="331"/>
      <c r="G1032" s="333">
        <f t="shared" si="30"/>
        <v>4358.5099999999848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291</v>
      </c>
      <c r="B1033" s="330">
        <v>38</v>
      </c>
      <c r="C1033" s="298">
        <v>46127</v>
      </c>
      <c r="D1033" s="299" t="s">
        <v>293</v>
      </c>
      <c r="E1033" s="331"/>
      <c r="F1033" s="331">
        <v>4597.82</v>
      </c>
      <c r="G1033" s="333">
        <f t="shared" si="30"/>
        <v>4385.5099999999848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2</v>
      </c>
      <c r="C1034" s="298">
        <v>46127</v>
      </c>
      <c r="D1034" s="299" t="s">
        <v>296</v>
      </c>
      <c r="E1034" s="331">
        <v>14.67</v>
      </c>
      <c r="F1034" s="331"/>
      <c r="G1034" s="333">
        <f t="shared" si="30"/>
        <v>-212.31000000001481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2</v>
      </c>
      <c r="C1035" s="298">
        <v>46127</v>
      </c>
      <c r="D1035" s="299" t="s">
        <v>345</v>
      </c>
      <c r="E1035" s="331">
        <v>102.2</v>
      </c>
      <c r="F1035" s="331"/>
      <c r="G1035" s="333">
        <f t="shared" si="30"/>
        <v>-197.64000000001482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8</v>
      </c>
      <c r="C1036" s="298">
        <v>46126</v>
      </c>
      <c r="D1036" s="299" t="s">
        <v>319</v>
      </c>
      <c r="E1036" s="331">
        <v>15.53</v>
      </c>
      <c r="F1036" s="331"/>
      <c r="G1036" s="333">
        <f t="shared" si="30"/>
        <v>-95.440000000014805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294</v>
      </c>
      <c r="B1037" s="330">
        <v>24</v>
      </c>
      <c r="C1037" s="298">
        <v>46126</v>
      </c>
      <c r="D1037" s="299" t="s">
        <v>860</v>
      </c>
      <c r="E1037" s="331">
        <v>105.33</v>
      </c>
      <c r="F1037" s="331"/>
      <c r="G1037" s="333">
        <f t="shared" si="30"/>
        <v>-79.910000000014804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2</v>
      </c>
      <c r="C1038" s="298">
        <v>46125</v>
      </c>
      <c r="D1038" s="299" t="s">
        <v>346</v>
      </c>
      <c r="E1038" s="331">
        <v>11.64</v>
      </c>
      <c r="F1038" s="331"/>
      <c r="G1038" s="333">
        <f t="shared" si="30"/>
        <v>25.419999999985201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1</v>
      </c>
      <c r="C1039" s="298">
        <v>46125</v>
      </c>
      <c r="D1039" s="299" t="s">
        <v>306</v>
      </c>
      <c r="E1039" s="331">
        <v>50.71</v>
      </c>
      <c r="F1039" s="331"/>
      <c r="G1039" s="333">
        <f t="shared" si="30"/>
        <v>37.059999999985202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2</v>
      </c>
      <c r="C1040" s="298">
        <v>46125</v>
      </c>
      <c r="D1040" s="299" t="s">
        <v>334</v>
      </c>
      <c r="E1040" s="331">
        <v>11.06</v>
      </c>
      <c r="F1040" s="331"/>
      <c r="G1040" s="333">
        <f t="shared" si="30"/>
        <v>87.769999999985203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4</v>
      </c>
      <c r="C1041" s="298">
        <v>46125</v>
      </c>
      <c r="D1041" s="299" t="s">
        <v>295</v>
      </c>
      <c r="E1041" s="331">
        <v>35.979999999999997</v>
      </c>
      <c r="F1041" s="331"/>
      <c r="G1041" s="333">
        <f t="shared" si="30"/>
        <v>98.829999999985205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8</v>
      </c>
      <c r="C1042" s="298">
        <v>46125</v>
      </c>
      <c r="D1042" s="299" t="s">
        <v>347</v>
      </c>
      <c r="E1042" s="331">
        <v>7.83</v>
      </c>
      <c r="F1042" s="331"/>
      <c r="G1042" s="333">
        <f t="shared" si="30"/>
        <v>134.80999999998519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3</v>
      </c>
      <c r="C1043" s="298">
        <v>46125</v>
      </c>
      <c r="D1043" s="299" t="s">
        <v>348</v>
      </c>
      <c r="E1043" s="331">
        <v>4.1900000000000004</v>
      </c>
      <c r="F1043" s="331"/>
      <c r="G1043" s="333">
        <f t="shared" si="30"/>
        <v>142.63999999998521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8</v>
      </c>
      <c r="C1044" s="298">
        <v>46125</v>
      </c>
      <c r="D1044" s="299" t="s">
        <v>349</v>
      </c>
      <c r="E1044" s="331">
        <v>39.25</v>
      </c>
      <c r="F1044" s="331"/>
      <c r="G1044" s="333">
        <f t="shared" si="30"/>
        <v>146.8299999999852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287</v>
      </c>
      <c r="B1045" s="330" t="s">
        <v>287</v>
      </c>
      <c r="C1045" s="298">
        <v>46125</v>
      </c>
      <c r="D1045" s="299" t="s">
        <v>350</v>
      </c>
      <c r="E1045" s="331">
        <v>318.36</v>
      </c>
      <c r="F1045" s="331">
        <v>318.36</v>
      </c>
      <c r="G1045" s="333">
        <f t="shared" si="30"/>
        <v>186.0799999999852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294</v>
      </c>
      <c r="B1046" s="330">
        <v>19</v>
      </c>
      <c r="C1046" s="298">
        <v>46125</v>
      </c>
      <c r="D1046" s="299" t="s">
        <v>191</v>
      </c>
      <c r="E1046" s="331">
        <v>200</v>
      </c>
      <c r="F1046" s="331"/>
      <c r="G1046" s="333">
        <f t="shared" si="30"/>
        <v>186.0799999999852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1</v>
      </c>
      <c r="C1047" s="298">
        <v>46124</v>
      </c>
      <c r="D1047" s="299" t="s">
        <v>304</v>
      </c>
      <c r="E1047" s="331">
        <v>136.05000000000001</v>
      </c>
      <c r="F1047" s="331"/>
      <c r="G1047" s="333">
        <f t="shared" si="30"/>
        <v>386.0799999999852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3</v>
      </c>
      <c r="C1048" s="298">
        <v>46124</v>
      </c>
      <c r="D1048" s="299" t="s">
        <v>348</v>
      </c>
      <c r="E1048" s="331">
        <v>13.09</v>
      </c>
      <c r="F1048" s="331"/>
      <c r="G1048" s="333">
        <f t="shared" si="30"/>
        <v>522.12999999998522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8</v>
      </c>
      <c r="C1049" s="298">
        <v>46124</v>
      </c>
      <c r="D1049" s="299" t="s">
        <v>319</v>
      </c>
      <c r="E1049" s="331">
        <v>24.47</v>
      </c>
      <c r="F1049" s="331"/>
      <c r="G1049" s="333">
        <f t="shared" si="30"/>
        <v>535.21999999998525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8</v>
      </c>
      <c r="C1050" s="298">
        <v>46124</v>
      </c>
      <c r="D1050" s="299" t="s">
        <v>319</v>
      </c>
      <c r="E1050" s="331">
        <v>14.29</v>
      </c>
      <c r="F1050" s="331"/>
      <c r="G1050" s="333">
        <f t="shared" si="30"/>
        <v>559.68999999998528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294</v>
      </c>
      <c r="B1051" s="330">
        <v>22</v>
      </c>
      <c r="C1051" s="298">
        <v>46124</v>
      </c>
      <c r="D1051" s="299" t="s">
        <v>835</v>
      </c>
      <c r="E1051" s="331">
        <v>9.57</v>
      </c>
      <c r="F1051" s="331"/>
      <c r="G1051" s="333">
        <f t="shared" si="30"/>
        <v>573.97999999998524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3</v>
      </c>
      <c r="C1052" s="298">
        <v>46124</v>
      </c>
      <c r="D1052" s="299" t="s">
        <v>351</v>
      </c>
      <c r="E1052" s="331">
        <v>25</v>
      </c>
      <c r="F1052" s="331"/>
      <c r="G1052" s="333">
        <f t="shared" si="30"/>
        <v>583.54999999998529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294</v>
      </c>
      <c r="B1053" s="330">
        <v>22</v>
      </c>
      <c r="C1053" s="298">
        <v>46123</v>
      </c>
      <c r="D1053" s="299" t="s">
        <v>352</v>
      </c>
      <c r="E1053" s="331">
        <v>19.16</v>
      </c>
      <c r="F1053" s="331"/>
      <c r="G1053" s="333">
        <f t="shared" si="30"/>
        <v>608.54999999998529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2</v>
      </c>
      <c r="C1054" s="298">
        <v>46123</v>
      </c>
      <c r="D1054" s="299" t="s">
        <v>301</v>
      </c>
      <c r="E1054" s="331">
        <v>20.91</v>
      </c>
      <c r="F1054" s="331"/>
      <c r="G1054" s="333">
        <f t="shared" si="30"/>
        <v>627.70999999998526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2</v>
      </c>
      <c r="C1055" s="298">
        <v>46123</v>
      </c>
      <c r="D1055" s="299" t="s">
        <v>296</v>
      </c>
      <c r="E1055" s="331">
        <v>12.44</v>
      </c>
      <c r="F1055" s="331"/>
      <c r="G1055" s="333">
        <f t="shared" si="30"/>
        <v>648.61999999998523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2</v>
      </c>
      <c r="C1056" s="298">
        <v>46123</v>
      </c>
      <c r="D1056" s="299" t="s">
        <v>353</v>
      </c>
      <c r="E1056" s="331">
        <v>41.34</v>
      </c>
      <c r="F1056" s="331"/>
      <c r="G1056" s="333">
        <f t="shared" si="30"/>
        <v>661.05999999998528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6</v>
      </c>
      <c r="C1057" s="298">
        <v>46122</v>
      </c>
      <c r="D1057" s="299" t="s">
        <v>446</v>
      </c>
      <c r="E1057" s="331">
        <v>-0.04</v>
      </c>
      <c r="F1057" s="331"/>
      <c r="G1057" s="333">
        <f t="shared" si="30"/>
        <v>702.39999999998531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5</v>
      </c>
      <c r="C1058" s="298">
        <v>46122</v>
      </c>
      <c r="D1058" s="299" t="s">
        <v>354</v>
      </c>
      <c r="E1058" s="331">
        <v>372</v>
      </c>
      <c r="F1058" s="331"/>
      <c r="G1058" s="333">
        <f t="shared" si="30"/>
        <v>702.35999999998535</v>
      </c>
      <c r="H1058" s="334" t="s">
        <v>298</v>
      </c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2</v>
      </c>
      <c r="C1059" s="298">
        <v>46122</v>
      </c>
      <c r="D1059" s="299" t="s">
        <v>355</v>
      </c>
      <c r="E1059" s="331">
        <v>15.22</v>
      </c>
      <c r="F1059" s="331"/>
      <c r="G1059" s="333">
        <f t="shared" si="30"/>
        <v>1074.3599999999853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3</v>
      </c>
      <c r="C1060" s="298">
        <v>46122</v>
      </c>
      <c r="D1060" s="299" t="s">
        <v>296</v>
      </c>
      <c r="E1060" s="331">
        <v>9.5500000000000007</v>
      </c>
      <c r="F1060" s="331"/>
      <c r="G1060" s="333">
        <f t="shared" si="30"/>
        <v>1089.5799999999854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8</v>
      </c>
      <c r="C1061" s="298">
        <v>46122</v>
      </c>
      <c r="D1061" s="299" t="s">
        <v>356</v>
      </c>
      <c r="E1061" s="331">
        <v>52.65</v>
      </c>
      <c r="F1061" s="331"/>
      <c r="G1061" s="333">
        <f t="shared" si="30"/>
        <v>1099.1299999999853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1</v>
      </c>
      <c r="C1062" s="298">
        <v>46122</v>
      </c>
      <c r="D1062" s="299" t="s">
        <v>311</v>
      </c>
      <c r="E1062" s="331">
        <v>68.989999999999995</v>
      </c>
      <c r="F1062" s="331"/>
      <c r="G1062" s="333">
        <f t="shared" si="30"/>
        <v>1151.7799999999854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2</v>
      </c>
      <c r="C1063" s="298">
        <v>46122</v>
      </c>
      <c r="D1063" s="299" t="s">
        <v>324</v>
      </c>
      <c r="E1063" s="331">
        <v>17.37</v>
      </c>
      <c r="F1063" s="331"/>
      <c r="G1063" s="333">
        <f t="shared" si="30"/>
        <v>1220.7699999999854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8</v>
      </c>
      <c r="C1064" s="298">
        <v>46121</v>
      </c>
      <c r="D1064" s="299" t="s">
        <v>357</v>
      </c>
      <c r="E1064" s="331">
        <v>64.42</v>
      </c>
      <c r="F1064" s="331"/>
      <c r="G1064" s="333">
        <f t="shared" si="30"/>
        <v>1238.1399999999853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2</v>
      </c>
      <c r="C1065" s="298">
        <v>46121</v>
      </c>
      <c r="D1065" s="299" t="s">
        <v>358</v>
      </c>
      <c r="E1065" s="331">
        <v>9.4700000000000006</v>
      </c>
      <c r="F1065" s="331"/>
      <c r="G1065" s="333">
        <f t="shared" si="30"/>
        <v>1302.5599999999854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5</v>
      </c>
      <c r="C1066" s="298">
        <v>46121</v>
      </c>
      <c r="D1066" s="299" t="s">
        <v>854</v>
      </c>
      <c r="E1066" s="331">
        <v>10.68</v>
      </c>
      <c r="F1066" s="331"/>
      <c r="G1066" s="333">
        <f t="shared" si="30"/>
        <v>1312.0299999999854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7</v>
      </c>
      <c r="C1067" s="298">
        <v>46121</v>
      </c>
      <c r="D1067" s="299" t="s">
        <v>359</v>
      </c>
      <c r="E1067" s="331">
        <v>68.010000000000005</v>
      </c>
      <c r="F1067" s="331"/>
      <c r="G1067" s="333">
        <f t="shared" si="30"/>
        <v>1322.7099999999855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4</v>
      </c>
      <c r="C1068" s="298">
        <v>46121</v>
      </c>
      <c r="D1068" s="299" t="s">
        <v>310</v>
      </c>
      <c r="E1068" s="331">
        <v>40.85</v>
      </c>
      <c r="F1068" s="331"/>
      <c r="G1068" s="333">
        <f t="shared" si="30"/>
        <v>1390.7199999999855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6</v>
      </c>
      <c r="C1069" s="298">
        <v>46121</v>
      </c>
      <c r="D1069" s="299" t="s">
        <v>360</v>
      </c>
      <c r="E1069" s="331">
        <v>25</v>
      </c>
      <c r="F1069" s="331"/>
      <c r="G1069" s="333">
        <f t="shared" si="30"/>
        <v>1431.5699999999854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294</v>
      </c>
      <c r="B1070" s="330">
        <v>18</v>
      </c>
      <c r="C1070" s="298">
        <v>46120</v>
      </c>
      <c r="D1070" s="299" t="s">
        <v>361</v>
      </c>
      <c r="E1070" s="331">
        <v>400</v>
      </c>
      <c r="F1070" s="331"/>
      <c r="G1070" s="333">
        <f t="shared" si="30"/>
        <v>1456.5699999999854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335</v>
      </c>
      <c r="B1071" s="330" t="s">
        <v>335</v>
      </c>
      <c r="C1071" s="298">
        <v>46120</v>
      </c>
      <c r="D1071" s="299" t="s">
        <v>447</v>
      </c>
      <c r="E1071" s="331">
        <v>44.96</v>
      </c>
      <c r="F1071" s="331"/>
      <c r="G1071" s="333">
        <f t="shared" si="30"/>
        <v>1856.5699999999854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294</v>
      </c>
      <c r="B1072" s="330">
        <v>13</v>
      </c>
      <c r="C1072" s="298">
        <v>46120</v>
      </c>
      <c r="D1072" s="299" t="s">
        <v>182</v>
      </c>
      <c r="E1072" s="331">
        <v>104.98</v>
      </c>
      <c r="F1072" s="331"/>
      <c r="G1072" s="333">
        <f t="shared" si="30"/>
        <v>1901.5299999999854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2</v>
      </c>
      <c r="C1073" s="298">
        <v>46120</v>
      </c>
      <c r="D1073" s="299" t="s">
        <v>296</v>
      </c>
      <c r="E1073" s="331">
        <v>13.8</v>
      </c>
      <c r="F1073" s="331"/>
      <c r="G1073" s="333">
        <f t="shared" si="30"/>
        <v>2006.5099999999854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4</v>
      </c>
      <c r="C1074" s="298">
        <v>46120</v>
      </c>
      <c r="D1074" s="299" t="s">
        <v>295</v>
      </c>
      <c r="E1074" s="331">
        <v>37.92</v>
      </c>
      <c r="F1074" s="331"/>
      <c r="G1074" s="333">
        <f t="shared" si="30"/>
        <v>2020.3099999999854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6</v>
      </c>
      <c r="C1075" s="298">
        <v>46120</v>
      </c>
      <c r="D1075" s="299" t="s">
        <v>300</v>
      </c>
      <c r="E1075" s="331">
        <v>56.68</v>
      </c>
      <c r="F1075" s="331"/>
      <c r="G1075" s="333">
        <f t="shared" si="30"/>
        <v>2058.2299999999855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6</v>
      </c>
      <c r="C1076" s="298">
        <v>46120</v>
      </c>
      <c r="D1076" s="299" t="s">
        <v>362</v>
      </c>
      <c r="E1076" s="331">
        <v>29.26</v>
      </c>
      <c r="F1076" s="331"/>
      <c r="G1076" s="333">
        <f t="shared" si="30"/>
        <v>2114.9099999999853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294</v>
      </c>
      <c r="B1077" s="330">
        <v>9</v>
      </c>
      <c r="C1077" s="298">
        <v>46119</v>
      </c>
      <c r="D1077" s="299" t="s">
        <v>58</v>
      </c>
      <c r="E1077" s="331">
        <v>1281.53</v>
      </c>
      <c r="F1077" s="331"/>
      <c r="G1077" s="333">
        <f t="shared" si="30"/>
        <v>2144.1699999999855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4</v>
      </c>
      <c r="C1078" s="298">
        <v>46119</v>
      </c>
      <c r="D1078" s="299" t="s">
        <v>363</v>
      </c>
      <c r="E1078" s="331">
        <v>25.84</v>
      </c>
      <c r="F1078" s="331"/>
      <c r="G1078" s="333">
        <f t="shared" si="30"/>
        <v>3425.6999999999853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8</v>
      </c>
      <c r="C1079" s="298">
        <v>46119</v>
      </c>
      <c r="D1079" s="299" t="s">
        <v>319</v>
      </c>
      <c r="E1079" s="331">
        <v>12.05</v>
      </c>
      <c r="F1079" s="331"/>
      <c r="G1079" s="333">
        <f t="shared" si="30"/>
        <v>3451.5399999999854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4</v>
      </c>
      <c r="C1080" s="298">
        <v>46119</v>
      </c>
      <c r="D1080" s="299" t="s">
        <v>334</v>
      </c>
      <c r="E1080" s="331">
        <v>82.04</v>
      </c>
      <c r="F1080" s="331"/>
      <c r="G1080" s="333">
        <f t="shared" si="30"/>
        <v>3463.5899999999856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2</v>
      </c>
      <c r="C1081" s="298">
        <v>46119</v>
      </c>
      <c r="D1081" s="299" t="s">
        <v>364</v>
      </c>
      <c r="E1081" s="331">
        <v>22.92</v>
      </c>
      <c r="F1081" s="331"/>
      <c r="G1081" s="333">
        <f t="shared" si="30"/>
        <v>3545.6299999999856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5</v>
      </c>
      <c r="C1082" s="298">
        <v>46118</v>
      </c>
      <c r="D1082" s="299" t="s">
        <v>365</v>
      </c>
      <c r="E1082" s="331">
        <v>400</v>
      </c>
      <c r="F1082" s="331"/>
      <c r="G1082" s="333">
        <f t="shared" si="30"/>
        <v>3568.5499999999856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294</v>
      </c>
      <c r="B1083" s="330">
        <v>14</v>
      </c>
      <c r="C1083" s="298">
        <v>46118</v>
      </c>
      <c r="D1083" s="299" t="s">
        <v>366</v>
      </c>
      <c r="E1083" s="331">
        <v>66.67</v>
      </c>
      <c r="F1083" s="331"/>
      <c r="G1083" s="333">
        <f t="shared" si="30"/>
        <v>3968.5499999999856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294</v>
      </c>
      <c r="B1084" s="330">
        <v>14</v>
      </c>
      <c r="C1084" s="298">
        <v>46118</v>
      </c>
      <c r="D1084" s="299" t="s">
        <v>367</v>
      </c>
      <c r="E1084" s="331">
        <v>70.25</v>
      </c>
      <c r="F1084" s="331"/>
      <c r="G1084" s="333">
        <f t="shared" si="30"/>
        <v>4035.2199999999857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1</v>
      </c>
      <c r="C1085" s="298">
        <v>46117</v>
      </c>
      <c r="D1085" s="299" t="s">
        <v>368</v>
      </c>
      <c r="E1085" s="331">
        <v>25.6</v>
      </c>
      <c r="F1085" s="331"/>
      <c r="G1085" s="333">
        <f t="shared" si="30"/>
        <v>4105.4699999999857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8</v>
      </c>
      <c r="C1086" s="298">
        <v>46117</v>
      </c>
      <c r="D1086" s="299" t="s">
        <v>319</v>
      </c>
      <c r="E1086" s="331">
        <v>8.56</v>
      </c>
      <c r="F1086" s="331"/>
      <c r="G1086" s="333">
        <f t="shared" si="30"/>
        <v>4131.0699999999861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6</v>
      </c>
      <c r="C1087" s="298">
        <v>46117</v>
      </c>
      <c r="D1087" s="299" t="s">
        <v>369</v>
      </c>
      <c r="E1087" s="331">
        <v>301.67</v>
      </c>
      <c r="F1087" s="331"/>
      <c r="G1087" s="333">
        <f t="shared" si="30"/>
        <v>4139.6299999999865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1</v>
      </c>
      <c r="C1088" s="298">
        <v>46116</v>
      </c>
      <c r="D1088" s="299" t="s">
        <v>306</v>
      </c>
      <c r="E1088" s="331">
        <v>176.85</v>
      </c>
      <c r="F1088" s="331"/>
      <c r="G1088" s="333">
        <f t="shared" si="30"/>
        <v>4441.2999999999865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1</v>
      </c>
      <c r="C1089" s="298">
        <v>46116</v>
      </c>
      <c r="D1089" s="299" t="s">
        <v>311</v>
      </c>
      <c r="E1089" s="331">
        <v>139.34</v>
      </c>
      <c r="F1089" s="331"/>
      <c r="G1089" s="333">
        <f t="shared" si="30"/>
        <v>4618.1499999999869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294</v>
      </c>
      <c r="B1090" s="330">
        <v>17</v>
      </c>
      <c r="C1090" s="298">
        <v>46116</v>
      </c>
      <c r="D1090" s="299" t="s">
        <v>370</v>
      </c>
      <c r="E1090" s="331">
        <v>99</v>
      </c>
      <c r="F1090" s="331"/>
      <c r="G1090" s="333">
        <f t="shared" si="30"/>
        <v>4757.489999999987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2</v>
      </c>
      <c r="C1091" s="298">
        <v>46116</v>
      </c>
      <c r="D1091" s="299" t="s">
        <v>371</v>
      </c>
      <c r="E1091" s="331">
        <v>34</v>
      </c>
      <c r="F1091" s="331"/>
      <c r="G1091" s="333">
        <f t="shared" si="30"/>
        <v>4856.489999999987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3</v>
      </c>
      <c r="C1092" s="298">
        <v>46116</v>
      </c>
      <c r="D1092" s="299" t="s">
        <v>348</v>
      </c>
      <c r="E1092" s="331">
        <v>10.24</v>
      </c>
      <c r="F1092" s="331"/>
      <c r="G1092" s="333">
        <f t="shared" si="30"/>
        <v>4890.489999999987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7</v>
      </c>
      <c r="C1093" s="298">
        <v>46115</v>
      </c>
      <c r="D1093" s="299" t="s">
        <v>372</v>
      </c>
      <c r="E1093" s="331">
        <v>100</v>
      </c>
      <c r="F1093" s="331"/>
      <c r="G1093" s="333">
        <f t="shared" si="30"/>
        <v>4900.7299999999868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6</v>
      </c>
      <c r="C1094" s="298">
        <v>46115</v>
      </c>
      <c r="D1094" s="299" t="s">
        <v>300</v>
      </c>
      <c r="E1094" s="331">
        <v>7.68</v>
      </c>
      <c r="F1094" s="331"/>
      <c r="G1094" s="333">
        <f t="shared" si="30"/>
        <v>5000.7299999999868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2</v>
      </c>
      <c r="C1095" s="298">
        <v>46115</v>
      </c>
      <c r="D1095" s="299" t="s">
        <v>296</v>
      </c>
      <c r="E1095" s="331">
        <v>8.7200000000000006</v>
      </c>
      <c r="F1095" s="331"/>
      <c r="G1095" s="333">
        <f t="shared" si="30"/>
        <v>5008.4099999999871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8</v>
      </c>
      <c r="C1096" s="298">
        <v>46114</v>
      </c>
      <c r="D1096" s="299" t="s">
        <v>373</v>
      </c>
      <c r="E1096" s="331">
        <v>81.739999999999995</v>
      </c>
      <c r="F1096" s="331"/>
      <c r="G1096" s="333">
        <f t="shared" si="30"/>
        <v>5017.1299999999874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284</v>
      </c>
      <c r="B1097" s="330">
        <v>36</v>
      </c>
      <c r="C1097" s="298">
        <v>46114</v>
      </c>
      <c r="D1097" s="299" t="s">
        <v>374</v>
      </c>
      <c r="E1097" s="331">
        <v>50</v>
      </c>
      <c r="F1097" s="331"/>
      <c r="G1097" s="333">
        <f t="shared" si="30"/>
        <v>5098.8699999999872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294</v>
      </c>
      <c r="B1098" s="330">
        <v>22</v>
      </c>
      <c r="C1098" s="298">
        <v>46114</v>
      </c>
      <c r="D1098" s="299" t="s">
        <v>375</v>
      </c>
      <c r="E1098" s="331">
        <v>6.37</v>
      </c>
      <c r="F1098" s="331"/>
      <c r="G1098" s="333">
        <f t="shared" si="30"/>
        <v>5148.8699999999872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2</v>
      </c>
      <c r="C1099" s="298">
        <v>46114</v>
      </c>
      <c r="D1099" s="299" t="s">
        <v>326</v>
      </c>
      <c r="E1099" s="331">
        <v>55.22</v>
      </c>
      <c r="F1099" s="331"/>
      <c r="G1099" s="333">
        <f t="shared" si="30"/>
        <v>5155.239999999987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8</v>
      </c>
      <c r="C1100" s="298">
        <v>46114</v>
      </c>
      <c r="D1100" s="299" t="s">
        <v>319</v>
      </c>
      <c r="E1100" s="331">
        <v>8.5</v>
      </c>
      <c r="F1100" s="331"/>
      <c r="G1100" s="333">
        <f t="shared" si="30"/>
        <v>5210.4599999999873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4</v>
      </c>
      <c r="C1101" s="298">
        <v>46114</v>
      </c>
      <c r="D1101" s="299" t="s">
        <v>334</v>
      </c>
      <c r="E1101" s="331">
        <v>38.99</v>
      </c>
      <c r="F1101" s="331"/>
      <c r="G1101" s="333">
        <f t="shared" si="30"/>
        <v>5218.9599999999873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291</v>
      </c>
      <c r="B1102" s="330">
        <v>39</v>
      </c>
      <c r="C1102" s="298">
        <v>46113</v>
      </c>
      <c r="D1102" s="299" t="s">
        <v>292</v>
      </c>
      <c r="E1102" s="331"/>
      <c r="F1102" s="331">
        <v>2763.78</v>
      </c>
      <c r="G1102" s="333">
        <f t="shared" si="30"/>
        <v>5257.9499999999871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4</v>
      </c>
      <c r="C1103" s="298">
        <v>46113</v>
      </c>
      <c r="D1103" s="299" t="s">
        <v>296</v>
      </c>
      <c r="E1103" s="331">
        <v>36.090000000000003</v>
      </c>
      <c r="F1103" s="331"/>
      <c r="G1103" s="333">
        <f t="shared" si="30"/>
        <v>2494.1699999999869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4</v>
      </c>
      <c r="C1104" s="298">
        <v>46113</v>
      </c>
      <c r="D1104" s="299" t="s">
        <v>310</v>
      </c>
      <c r="E1104" s="331">
        <v>80</v>
      </c>
      <c r="F1104" s="331"/>
      <c r="G1104" s="333">
        <f t="shared" si="30"/>
        <v>2530.259999999987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7</v>
      </c>
      <c r="C1105" s="298">
        <v>46113</v>
      </c>
      <c r="D1105" s="299" t="s">
        <v>320</v>
      </c>
      <c r="E1105" s="331">
        <v>47.84</v>
      </c>
      <c r="F1105" s="331"/>
      <c r="G1105" s="333">
        <f t="shared" si="30"/>
        <v>2610.259999999987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7</v>
      </c>
      <c r="C1106" s="298">
        <v>46113</v>
      </c>
      <c r="D1106" s="299" t="s">
        <v>320</v>
      </c>
      <c r="E1106" s="331">
        <v>21.25</v>
      </c>
      <c r="F1106" s="331"/>
      <c r="G1106" s="333">
        <f t="shared" si="30"/>
        <v>2658.0999999999872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2</v>
      </c>
      <c r="C1107" s="298">
        <v>46113</v>
      </c>
      <c r="D1107" s="299" t="s">
        <v>376</v>
      </c>
      <c r="E1107" s="331">
        <v>42.9</v>
      </c>
      <c r="F1107" s="331"/>
      <c r="G1107" s="333">
        <f t="shared" si="30"/>
        <v>2679.3499999999872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284</v>
      </c>
      <c r="B1108" s="330">
        <v>37</v>
      </c>
      <c r="C1108" s="298">
        <v>46112</v>
      </c>
      <c r="D1108" s="299" t="s">
        <v>377</v>
      </c>
      <c r="E1108" s="331">
        <v>4309.58</v>
      </c>
      <c r="F1108" s="331"/>
      <c r="G1108" s="333">
        <f t="shared" si="30"/>
        <v>2722.2499999999873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286</v>
      </c>
      <c r="B1109" s="330">
        <v>25</v>
      </c>
      <c r="C1109" s="298">
        <v>46112</v>
      </c>
      <c r="D1109" s="298" t="s">
        <v>204</v>
      </c>
      <c r="E1109" s="331">
        <v>350</v>
      </c>
      <c r="F1109" s="331"/>
      <c r="G1109" s="333">
        <f t="shared" si="30"/>
        <v>7031.8299999999872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286</v>
      </c>
      <c r="B1110" s="330">
        <v>26</v>
      </c>
      <c r="C1110" s="298">
        <v>46112</v>
      </c>
      <c r="D1110" s="298" t="s">
        <v>205</v>
      </c>
      <c r="E1110" s="331">
        <v>320</v>
      </c>
      <c r="F1110" s="331"/>
      <c r="G1110" s="333">
        <f t="shared" si="30"/>
        <v>7381.8299999999872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286</v>
      </c>
      <c r="B1111" s="330">
        <v>27</v>
      </c>
      <c r="C1111" s="298">
        <v>46112</v>
      </c>
      <c r="D1111" s="298" t="s">
        <v>206</v>
      </c>
      <c r="E1111" s="331">
        <v>25</v>
      </c>
      <c r="F1111" s="331"/>
      <c r="G1111" s="333">
        <f t="shared" si="30"/>
        <v>7701.8299999999872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286</v>
      </c>
      <c r="B1112" s="330">
        <v>28</v>
      </c>
      <c r="C1112" s="298">
        <v>46112</v>
      </c>
      <c r="D1112" s="298" t="s">
        <v>207</v>
      </c>
      <c r="E1112" s="331">
        <v>25</v>
      </c>
      <c r="F1112" s="331"/>
      <c r="G1112" s="333">
        <f t="shared" si="30"/>
        <v>7726.8299999999872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286</v>
      </c>
      <c r="B1113" s="330">
        <v>29</v>
      </c>
      <c r="C1113" s="298">
        <v>46112</v>
      </c>
      <c r="D1113" s="298" t="s">
        <v>208</v>
      </c>
      <c r="E1113" s="331">
        <v>45</v>
      </c>
      <c r="F1113" s="331"/>
      <c r="G1113" s="333">
        <f t="shared" si="30"/>
        <v>7751.8299999999872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286</v>
      </c>
      <c r="B1114" s="330">
        <v>30</v>
      </c>
      <c r="C1114" s="298">
        <v>46112</v>
      </c>
      <c r="D1114" s="298" t="s">
        <v>209</v>
      </c>
      <c r="E1114" s="331">
        <v>400</v>
      </c>
      <c r="F1114" s="331"/>
      <c r="G1114" s="333">
        <f t="shared" si="30"/>
        <v>7796.8299999999872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286</v>
      </c>
      <c r="B1115" s="330">
        <v>31</v>
      </c>
      <c r="C1115" s="298">
        <v>46112</v>
      </c>
      <c r="D1115" s="298" t="s">
        <v>210</v>
      </c>
      <c r="E1115" s="331">
        <v>375</v>
      </c>
      <c r="F1115" s="331"/>
      <c r="G1115" s="333">
        <f t="shared" si="30"/>
        <v>8196.8299999999872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286</v>
      </c>
      <c r="B1116" s="330">
        <v>32</v>
      </c>
      <c r="C1116" s="298">
        <v>46112</v>
      </c>
      <c r="D1116" s="298" t="s">
        <v>211</v>
      </c>
      <c r="E1116" s="331">
        <v>100</v>
      </c>
      <c r="F1116" s="331"/>
      <c r="G1116" s="333">
        <f t="shared" si="30"/>
        <v>8571.8299999999872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286</v>
      </c>
      <c r="B1117" s="330">
        <v>33</v>
      </c>
      <c r="C1117" s="298">
        <v>46112</v>
      </c>
      <c r="D1117" s="298" t="s">
        <v>212</v>
      </c>
      <c r="E1117" s="331">
        <v>85</v>
      </c>
      <c r="F1117" s="331"/>
      <c r="G1117" s="333">
        <f t="shared" si="30"/>
        <v>8671.8299999999872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286</v>
      </c>
      <c r="B1118" s="330">
        <v>34</v>
      </c>
      <c r="C1118" s="298">
        <v>46112</v>
      </c>
      <c r="D1118" s="298" t="s">
        <v>213</v>
      </c>
      <c r="E1118" s="331">
        <v>230</v>
      </c>
      <c r="F1118" s="331"/>
      <c r="G1118" s="333">
        <f t="shared" si="30"/>
        <v>8756.8299999999872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286</v>
      </c>
      <c r="B1119" s="330">
        <v>35</v>
      </c>
      <c r="C1119" s="298">
        <v>46112</v>
      </c>
      <c r="D1119" s="298" t="s">
        <v>214</v>
      </c>
      <c r="E1119" s="331">
        <v>45</v>
      </c>
      <c r="F1119" s="331"/>
      <c r="G1119" s="333">
        <f t="shared" si="30"/>
        <v>8986.8299999999872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6</v>
      </c>
      <c r="C1120" s="298">
        <v>46112</v>
      </c>
      <c r="D1120" s="298" t="s">
        <v>378</v>
      </c>
      <c r="E1120" s="331">
        <v>40</v>
      </c>
      <c r="F1120" s="331"/>
      <c r="G1120" s="333">
        <f t="shared" si="30"/>
        <v>9031.8299999999872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294</v>
      </c>
      <c r="B1121" s="330">
        <v>42</v>
      </c>
      <c r="C1121" s="298">
        <v>46112</v>
      </c>
      <c r="D1121" s="298" t="s">
        <v>200</v>
      </c>
      <c r="E1121" s="331">
        <v>59</v>
      </c>
      <c r="F1121" s="331"/>
      <c r="G1121" s="333">
        <f t="shared" si="30"/>
        <v>9071.8299999999872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294</v>
      </c>
      <c r="B1122" s="330">
        <v>43</v>
      </c>
      <c r="C1122" s="298">
        <v>46112</v>
      </c>
      <c r="D1122" s="298" t="s">
        <v>201</v>
      </c>
      <c r="E1122" s="331">
        <v>42.84</v>
      </c>
      <c r="F1122" s="331"/>
      <c r="G1122" s="333">
        <f t="shared" si="30"/>
        <v>9130.8299999999872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6</v>
      </c>
      <c r="C1123" s="298">
        <v>46112</v>
      </c>
      <c r="D1123" s="298" t="s">
        <v>300</v>
      </c>
      <c r="E1123" s="331">
        <v>57.21</v>
      </c>
      <c r="F1123" s="331"/>
      <c r="G1123" s="333">
        <f t="shared" si="30"/>
        <v>9173.6699999999873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8</v>
      </c>
      <c r="C1124" s="298">
        <v>46112</v>
      </c>
      <c r="D1124" s="298" t="s">
        <v>296</v>
      </c>
      <c r="E1124" s="331">
        <v>11.18</v>
      </c>
      <c r="F1124" s="331"/>
      <c r="G1124" s="333">
        <f t="shared" si="30"/>
        <v>9230.8799999999865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294</v>
      </c>
      <c r="B1125" s="330">
        <v>10</v>
      </c>
      <c r="C1125" s="298">
        <v>46112</v>
      </c>
      <c r="D1125" s="298" t="s">
        <v>176</v>
      </c>
      <c r="E1125" s="331">
        <v>17.899999999999999</v>
      </c>
      <c r="F1125" s="331"/>
      <c r="G1125" s="333">
        <f t="shared" si="30"/>
        <v>9242.0599999999868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2</v>
      </c>
      <c r="C1126" s="298">
        <v>46111</v>
      </c>
      <c r="D1126" s="298" t="s">
        <v>334</v>
      </c>
      <c r="E1126" s="331">
        <v>23.83</v>
      </c>
      <c r="F1126" s="331"/>
      <c r="G1126" s="333">
        <f t="shared" si="30"/>
        <v>9259.9599999999864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291</v>
      </c>
      <c r="B1127" s="330">
        <v>38</v>
      </c>
      <c r="C1127" s="298">
        <v>46111</v>
      </c>
      <c r="D1127" s="299" t="s">
        <v>293</v>
      </c>
      <c r="E1127" s="331"/>
      <c r="F1127" s="331">
        <v>4278.1400000000003</v>
      </c>
      <c r="G1127" s="333">
        <f t="shared" si="30"/>
        <v>9283.7899999999863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3</v>
      </c>
      <c r="C1128" s="298">
        <v>46111</v>
      </c>
      <c r="D1128" s="299" t="s">
        <v>351</v>
      </c>
      <c r="E1128" s="331">
        <v>30</v>
      </c>
      <c r="F1128" s="331"/>
      <c r="G1128" s="333">
        <f t="shared" si="30"/>
        <v>5005.649999999986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6</v>
      </c>
      <c r="C1129" s="298">
        <v>46111</v>
      </c>
      <c r="D1129" s="299" t="s">
        <v>300</v>
      </c>
      <c r="E1129" s="331">
        <v>15.96</v>
      </c>
      <c r="F1129" s="331"/>
      <c r="G1129" s="333">
        <f t="shared" si="30"/>
        <v>5035.649999999986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3</v>
      </c>
      <c r="C1130" s="298">
        <v>46111</v>
      </c>
      <c r="D1130" s="299" t="s">
        <v>379</v>
      </c>
      <c r="E1130" s="331">
        <v>18.96</v>
      </c>
      <c r="F1130" s="331"/>
      <c r="G1130" s="333">
        <f t="shared" si="30"/>
        <v>5051.609999999986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1</v>
      </c>
      <c r="C1131" s="298">
        <v>46110</v>
      </c>
      <c r="D1131" s="299" t="s">
        <v>311</v>
      </c>
      <c r="E1131" s="331">
        <v>144.22</v>
      </c>
      <c r="F1131" s="331"/>
      <c r="G1131" s="333">
        <f t="shared" si="30"/>
        <v>5070.5699999999861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7</v>
      </c>
      <c r="C1132" s="298">
        <v>46110</v>
      </c>
      <c r="D1132" s="299" t="s">
        <v>380</v>
      </c>
      <c r="E1132" s="331">
        <v>181.04</v>
      </c>
      <c r="F1132" s="331"/>
      <c r="G1132" s="333">
        <f t="shared" si="30"/>
        <v>5214.7899999999863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6</v>
      </c>
      <c r="C1133" s="298">
        <v>46110</v>
      </c>
      <c r="D1133" s="299" t="s">
        <v>381</v>
      </c>
      <c r="E1133" s="331">
        <v>196.9</v>
      </c>
      <c r="F1133" s="331"/>
      <c r="G1133" s="333">
        <f t="shared" si="30"/>
        <v>5395.8299999999863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3</v>
      </c>
      <c r="C1134" s="298">
        <v>46110</v>
      </c>
      <c r="D1134" s="299" t="s">
        <v>382</v>
      </c>
      <c r="E1134" s="331">
        <v>7.5</v>
      </c>
      <c r="F1134" s="331"/>
      <c r="G1134" s="333">
        <f t="shared" si="30"/>
        <v>5592.7299999999859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8</v>
      </c>
      <c r="C1135" s="298">
        <v>46109</v>
      </c>
      <c r="D1135" s="299" t="s">
        <v>319</v>
      </c>
      <c r="E1135" s="331">
        <v>11.7</v>
      </c>
      <c r="F1135" s="331"/>
      <c r="G1135" s="333">
        <f t="shared" si="30"/>
        <v>5600.2299999999859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2</v>
      </c>
      <c r="C1136" s="298">
        <v>46109</v>
      </c>
      <c r="D1136" s="299" t="s">
        <v>308</v>
      </c>
      <c r="E1136" s="331">
        <v>210.76</v>
      </c>
      <c r="F1136" s="331"/>
      <c r="G1136" s="333">
        <f t="shared" si="30"/>
        <v>5611.9299999999857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4</v>
      </c>
      <c r="C1137" s="298">
        <v>46109</v>
      </c>
      <c r="D1137" s="299" t="s">
        <v>310</v>
      </c>
      <c r="E1137" s="331">
        <v>46.9</v>
      </c>
      <c r="F1137" s="331"/>
      <c r="G1137" s="333">
        <f t="shared" si="30"/>
        <v>5822.689999999986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1</v>
      </c>
      <c r="C1138" s="298">
        <v>46109</v>
      </c>
      <c r="D1138" s="299" t="s">
        <v>329</v>
      </c>
      <c r="E1138" s="331">
        <v>179.1</v>
      </c>
      <c r="F1138" s="331"/>
      <c r="G1138" s="333">
        <f t="shared" si="30"/>
        <v>5869.5899999999856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8</v>
      </c>
      <c r="C1139" s="298">
        <v>46109</v>
      </c>
      <c r="D1139" s="299" t="s">
        <v>308</v>
      </c>
      <c r="E1139" s="331">
        <v>31.97</v>
      </c>
      <c r="F1139" s="331"/>
      <c r="G1139" s="333">
        <f t="shared" si="30"/>
        <v>6048.689999999986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8</v>
      </c>
      <c r="C1140" s="298">
        <v>46109</v>
      </c>
      <c r="D1140" s="299" t="s">
        <v>308</v>
      </c>
      <c r="E1140" s="331">
        <v>12.19</v>
      </c>
      <c r="F1140" s="331"/>
      <c r="G1140" s="333">
        <f t="shared" si="30"/>
        <v>6080.6599999999862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291</v>
      </c>
      <c r="B1141" s="330">
        <v>41</v>
      </c>
      <c r="C1141" s="298">
        <v>46108</v>
      </c>
      <c r="D1141" s="299" t="s">
        <v>383</v>
      </c>
      <c r="E1141" s="331"/>
      <c r="F1141" s="331">
        <v>400</v>
      </c>
      <c r="G1141" s="333">
        <f t="shared" si="30"/>
        <v>6092.8499999999858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2</v>
      </c>
      <c r="C1142" s="298">
        <v>46108</v>
      </c>
      <c r="D1142" s="299" t="s">
        <v>301</v>
      </c>
      <c r="E1142" s="331">
        <v>19.5</v>
      </c>
      <c r="F1142" s="331"/>
      <c r="G1142" s="333">
        <f t="shared" si="30"/>
        <v>5692.8499999999858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2</v>
      </c>
      <c r="C1143" s="298">
        <v>46108</v>
      </c>
      <c r="D1143" s="299" t="s">
        <v>296</v>
      </c>
      <c r="E1143" s="331">
        <v>11.48</v>
      </c>
      <c r="F1143" s="331"/>
      <c r="G1143" s="333">
        <f t="shared" si="30"/>
        <v>5712.3499999999858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8</v>
      </c>
      <c r="C1144" s="298">
        <v>46108</v>
      </c>
      <c r="D1144" s="299" t="s">
        <v>334</v>
      </c>
      <c r="E1144" s="331">
        <v>11.46</v>
      </c>
      <c r="F1144" s="331"/>
      <c r="G1144" s="333">
        <f t="shared" si="30"/>
        <v>5723.8299999999854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4</v>
      </c>
      <c r="C1145" s="298">
        <v>46108</v>
      </c>
      <c r="D1145" s="299" t="s">
        <v>334</v>
      </c>
      <c r="E1145" s="331">
        <v>38.21</v>
      </c>
      <c r="F1145" s="331"/>
      <c r="G1145" s="333">
        <f t="shared" si="30"/>
        <v>5735.2899999999854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2</v>
      </c>
      <c r="C1146" s="298">
        <v>46108</v>
      </c>
      <c r="D1146" s="299" t="s">
        <v>384</v>
      </c>
      <c r="E1146" s="331">
        <v>69.95</v>
      </c>
      <c r="F1146" s="331"/>
      <c r="G1146" s="333">
        <f t="shared" si="30"/>
        <v>5773.4999999999854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3</v>
      </c>
      <c r="C1147" s="298">
        <v>46108</v>
      </c>
      <c r="D1147" s="299" t="s">
        <v>348</v>
      </c>
      <c r="E1147" s="331">
        <v>10.78</v>
      </c>
      <c r="F1147" s="331"/>
      <c r="G1147" s="333">
        <f t="shared" si="30"/>
        <v>5843.4499999999853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6</v>
      </c>
      <c r="C1148" s="298">
        <v>46108</v>
      </c>
      <c r="D1148" s="299" t="s">
        <v>300</v>
      </c>
      <c r="E1148" s="331">
        <v>15.84</v>
      </c>
      <c r="F1148" s="331"/>
      <c r="G1148" s="333">
        <f t="shared" si="30"/>
        <v>5854.229999999985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8</v>
      </c>
      <c r="C1149" s="298">
        <v>46108</v>
      </c>
      <c r="D1149" s="299" t="s">
        <v>385</v>
      </c>
      <c r="E1149" s="331">
        <v>22.48</v>
      </c>
      <c r="F1149" s="331"/>
      <c r="G1149" s="333">
        <f t="shared" si="30"/>
        <v>5870.0699999999852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2</v>
      </c>
      <c r="C1150" s="298">
        <v>46107</v>
      </c>
      <c r="D1150" s="299" t="s">
        <v>358</v>
      </c>
      <c r="E1150" s="331">
        <v>11.17</v>
      </c>
      <c r="F1150" s="331"/>
      <c r="G1150" s="333">
        <f t="shared" si="30"/>
        <v>5892.5499999999847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2</v>
      </c>
      <c r="C1151" s="298">
        <v>46107</v>
      </c>
      <c r="D1151" s="299" t="s">
        <v>386</v>
      </c>
      <c r="E1151" s="331">
        <v>14.38</v>
      </c>
      <c r="F1151" s="331"/>
      <c r="G1151" s="333">
        <f t="shared" si="30"/>
        <v>5903.7199999999848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8</v>
      </c>
      <c r="C1152" s="298">
        <v>46107</v>
      </c>
      <c r="D1152" s="299" t="s">
        <v>387</v>
      </c>
      <c r="E1152" s="331">
        <v>45</v>
      </c>
      <c r="F1152" s="331"/>
      <c r="G1152" s="333">
        <f t="shared" si="30"/>
        <v>5918.0999999999849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2</v>
      </c>
      <c r="C1153" s="298">
        <v>46107</v>
      </c>
      <c r="D1153" s="299" t="s">
        <v>324</v>
      </c>
      <c r="E1153" s="331">
        <v>9.0299999999999994</v>
      </c>
      <c r="F1153" s="331"/>
      <c r="G1153" s="333">
        <f t="shared" si="30"/>
        <v>5963.0999999999849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2</v>
      </c>
      <c r="C1154" s="298">
        <v>46107</v>
      </c>
      <c r="D1154" s="299" t="s">
        <v>301</v>
      </c>
      <c r="E1154" s="331">
        <v>30</v>
      </c>
      <c r="F1154" s="331"/>
      <c r="G1154" s="333">
        <f t="shared" si="30"/>
        <v>5972.1299999999846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6</v>
      </c>
      <c r="C1155" s="298">
        <v>46106</v>
      </c>
      <c r="D1155" s="299" t="s">
        <v>388</v>
      </c>
      <c r="E1155" s="331">
        <v>12</v>
      </c>
      <c r="F1155" s="331"/>
      <c r="G1155" s="333">
        <f t="shared" si="30"/>
        <v>6002.1299999999846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6</v>
      </c>
      <c r="C1156" s="298">
        <v>46106</v>
      </c>
      <c r="D1156" s="299" t="s">
        <v>389</v>
      </c>
      <c r="E1156" s="331">
        <v>20</v>
      </c>
      <c r="F1156" s="331"/>
      <c r="G1156" s="333">
        <f t="shared" si="30"/>
        <v>6014.1299999999846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2</v>
      </c>
      <c r="C1157" s="298">
        <v>46106</v>
      </c>
      <c r="D1157" s="299" t="s">
        <v>296</v>
      </c>
      <c r="E1157" s="331">
        <v>21.05</v>
      </c>
      <c r="F1157" s="331"/>
      <c r="G1157" s="333">
        <f t="shared" si="30"/>
        <v>6034.1299999999846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4</v>
      </c>
      <c r="C1158" s="298">
        <v>46106</v>
      </c>
      <c r="D1158" s="299" t="s">
        <v>296</v>
      </c>
      <c r="E1158" s="331">
        <v>38.58</v>
      </c>
      <c r="F1158" s="331"/>
      <c r="G1158" s="333">
        <f t="shared" si="30"/>
        <v>6055.1799999999848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294</v>
      </c>
      <c r="B1159" s="330">
        <v>12</v>
      </c>
      <c r="C1159" s="298">
        <v>46106</v>
      </c>
      <c r="D1159" s="299" t="s">
        <v>314</v>
      </c>
      <c r="E1159" s="331">
        <v>204.47</v>
      </c>
      <c r="F1159" s="331"/>
      <c r="G1159" s="333">
        <f t="shared" si="30"/>
        <v>6093.7599999999848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294</v>
      </c>
      <c r="B1160" s="330">
        <v>24</v>
      </c>
      <c r="C1160" s="298">
        <v>46105</v>
      </c>
      <c r="D1160" s="299" t="s">
        <v>860</v>
      </c>
      <c r="E1160" s="331">
        <v>86.58</v>
      </c>
      <c r="F1160" s="331"/>
      <c r="G1160" s="333">
        <f t="shared" si="30"/>
        <v>6298.229999999985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6</v>
      </c>
      <c r="C1161" s="298">
        <v>46105</v>
      </c>
      <c r="D1161" s="299" t="s">
        <v>389</v>
      </c>
      <c r="E1161" s="331">
        <v>20</v>
      </c>
      <c r="F1161" s="331"/>
      <c r="G1161" s="333">
        <f t="shared" si="30"/>
        <v>6384.8099999999849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2</v>
      </c>
      <c r="C1162" s="298">
        <v>46105</v>
      </c>
      <c r="D1162" s="299" t="s">
        <v>390</v>
      </c>
      <c r="E1162" s="331">
        <v>15.29</v>
      </c>
      <c r="F1162" s="331"/>
      <c r="G1162" s="333">
        <f t="shared" si="30"/>
        <v>6404.8099999999849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8</v>
      </c>
      <c r="C1163" s="298">
        <v>46105</v>
      </c>
      <c r="D1163" s="299" t="s">
        <v>308</v>
      </c>
      <c r="E1163" s="331">
        <v>47.99</v>
      </c>
      <c r="F1163" s="331"/>
      <c r="G1163" s="333">
        <f t="shared" si="30"/>
        <v>6420.0999999999849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294</v>
      </c>
      <c r="B1164" s="330">
        <v>23</v>
      </c>
      <c r="C1164" s="298">
        <v>46104</v>
      </c>
      <c r="D1164" s="299" t="s">
        <v>67</v>
      </c>
      <c r="E1164" s="331">
        <v>650.88</v>
      </c>
      <c r="F1164" s="331"/>
      <c r="G1164" s="333">
        <f t="shared" si="30"/>
        <v>6468.0899999999847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2</v>
      </c>
      <c r="C1165" s="298">
        <v>46104</v>
      </c>
      <c r="D1165" s="299" t="s">
        <v>391</v>
      </c>
      <c r="E1165" s="331">
        <v>46</v>
      </c>
      <c r="F1165" s="331"/>
      <c r="G1165" s="333">
        <f t="shared" si="30"/>
        <v>7118.9699999999848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2</v>
      </c>
      <c r="C1166" s="298">
        <v>46103</v>
      </c>
      <c r="D1166" s="299" t="s">
        <v>392</v>
      </c>
      <c r="E1166" s="331">
        <v>24.81</v>
      </c>
      <c r="F1166" s="331"/>
      <c r="G1166" s="333">
        <f t="shared" si="30"/>
        <v>7164.9699999999848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4</v>
      </c>
      <c r="C1167" s="298">
        <v>46103</v>
      </c>
      <c r="D1167" s="299" t="s">
        <v>296</v>
      </c>
      <c r="E1167" s="331">
        <v>28.77</v>
      </c>
      <c r="F1167" s="331"/>
      <c r="G1167" s="333">
        <f t="shared" si="30"/>
        <v>7189.7799999999852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8</v>
      </c>
      <c r="C1168" s="298">
        <v>46103</v>
      </c>
      <c r="D1168" s="299" t="s">
        <v>296</v>
      </c>
      <c r="E1168" s="331">
        <v>11.9</v>
      </c>
      <c r="F1168" s="331"/>
      <c r="G1168" s="333">
        <f t="shared" si="30"/>
        <v>7218.5499999999856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1</v>
      </c>
      <c r="C1169" s="298">
        <v>46103</v>
      </c>
      <c r="D1169" s="299" t="s">
        <v>300</v>
      </c>
      <c r="E1169" s="331">
        <v>42.59</v>
      </c>
      <c r="F1169" s="331"/>
      <c r="G1169" s="333">
        <f t="shared" si="30"/>
        <v>7230.4499999999853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6</v>
      </c>
      <c r="C1170" s="298">
        <v>46103</v>
      </c>
      <c r="D1170" s="299" t="s">
        <v>300</v>
      </c>
      <c r="E1170" s="331">
        <v>17.579999999999998</v>
      </c>
      <c r="F1170" s="331"/>
      <c r="G1170" s="333">
        <f t="shared" si="30"/>
        <v>7273.0399999999854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1</v>
      </c>
      <c r="C1171" s="298">
        <v>46103</v>
      </c>
      <c r="D1171" s="299" t="s">
        <v>300</v>
      </c>
      <c r="E1171" s="331">
        <v>11.99</v>
      </c>
      <c r="F1171" s="331"/>
      <c r="G1171" s="333">
        <f t="shared" si="30"/>
        <v>7290.6199999999853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1</v>
      </c>
      <c r="C1172" s="298">
        <v>46103</v>
      </c>
      <c r="D1172" s="299" t="s">
        <v>311</v>
      </c>
      <c r="E1172" s="331">
        <v>81.31</v>
      </c>
      <c r="F1172" s="331"/>
      <c r="G1172" s="333">
        <f t="shared" si="30"/>
        <v>7302.6099999999851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1</v>
      </c>
      <c r="C1173" s="298">
        <v>46103</v>
      </c>
      <c r="D1173" s="299" t="s">
        <v>393</v>
      </c>
      <c r="E1173" s="331">
        <v>38.44</v>
      </c>
      <c r="F1173" s="331"/>
      <c r="G1173" s="333">
        <f t="shared" si="30"/>
        <v>7383.9199999999855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2</v>
      </c>
      <c r="C1174" s="298">
        <v>46103</v>
      </c>
      <c r="D1174" s="299" t="s">
        <v>394</v>
      </c>
      <c r="E1174" s="331">
        <v>35.700000000000003</v>
      </c>
      <c r="F1174" s="331"/>
      <c r="G1174" s="333">
        <f t="shared" si="30"/>
        <v>7422.3599999999851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6</v>
      </c>
      <c r="C1175" s="298">
        <v>46102</v>
      </c>
      <c r="D1175" s="299" t="s">
        <v>300</v>
      </c>
      <c r="E1175" s="331">
        <v>10.64</v>
      </c>
      <c r="F1175" s="331"/>
      <c r="G1175" s="333">
        <f t="shared" si="30"/>
        <v>7458.0599999999849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1</v>
      </c>
      <c r="C1176" s="298">
        <v>46102</v>
      </c>
      <c r="D1176" s="299" t="s">
        <v>300</v>
      </c>
      <c r="E1176" s="331">
        <v>28.69</v>
      </c>
      <c r="F1176" s="331"/>
      <c r="G1176" s="333">
        <f t="shared" si="30"/>
        <v>7468.6999999999853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3</v>
      </c>
      <c r="C1177" s="298">
        <v>46102</v>
      </c>
      <c r="D1177" s="299" t="s">
        <v>348</v>
      </c>
      <c r="E1177" s="331">
        <v>11.59</v>
      </c>
      <c r="F1177" s="331"/>
      <c r="G1177" s="333">
        <f t="shared" si="30"/>
        <v>7497.3899999999849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291</v>
      </c>
      <c r="B1178" s="330">
        <v>41</v>
      </c>
      <c r="C1178" s="298">
        <v>46102</v>
      </c>
      <c r="D1178" s="299" t="s">
        <v>383</v>
      </c>
      <c r="E1178" s="331"/>
      <c r="F1178" s="331">
        <v>400</v>
      </c>
      <c r="G1178" s="333">
        <f t="shared" si="30"/>
        <v>7508.979999999985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289</v>
      </c>
      <c r="B1179" s="330">
        <v>5</v>
      </c>
      <c r="C1179" s="298">
        <v>46102</v>
      </c>
      <c r="D1179" s="299" t="s">
        <v>395</v>
      </c>
      <c r="E1179" s="331">
        <v>170</v>
      </c>
      <c r="F1179" s="331"/>
      <c r="G1179" s="333">
        <f t="shared" si="30"/>
        <v>7108.979999999985</v>
      </c>
      <c r="H1179" s="334" t="s">
        <v>298</v>
      </c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5</v>
      </c>
      <c r="C1180" s="298">
        <v>46102</v>
      </c>
      <c r="D1180" s="299" t="s">
        <v>354</v>
      </c>
      <c r="E1180" s="331">
        <v>70</v>
      </c>
      <c r="F1180" s="331"/>
      <c r="G1180" s="333">
        <f t="shared" si="30"/>
        <v>7278.979999999985</v>
      </c>
      <c r="H1180" s="334" t="s">
        <v>298</v>
      </c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5</v>
      </c>
      <c r="C1181" s="298">
        <v>46102</v>
      </c>
      <c r="D1181" s="299" t="s">
        <v>396</v>
      </c>
      <c r="E1181" s="331">
        <v>40</v>
      </c>
      <c r="F1181" s="331"/>
      <c r="G1181" s="333">
        <f t="shared" ref="G1181:G1435" si="31">G1182-E1181+F1181</f>
        <v>7348.979999999985</v>
      </c>
      <c r="H1181" s="334" t="s">
        <v>298</v>
      </c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3</v>
      </c>
      <c r="C1182" s="298">
        <v>46102</v>
      </c>
      <c r="D1182" s="299" t="s">
        <v>348</v>
      </c>
      <c r="E1182" s="331">
        <v>25</v>
      </c>
      <c r="F1182" s="331"/>
      <c r="G1182" s="333">
        <f t="shared" si="31"/>
        <v>7388.979999999985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1</v>
      </c>
      <c r="C1183" s="298">
        <v>46102</v>
      </c>
      <c r="D1183" s="299" t="s">
        <v>304</v>
      </c>
      <c r="E1183" s="331">
        <v>65.19</v>
      </c>
      <c r="F1183" s="331"/>
      <c r="G1183" s="333">
        <f t="shared" si="31"/>
        <v>7413.979999999985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4</v>
      </c>
      <c r="C1184" s="298">
        <v>46102</v>
      </c>
      <c r="D1184" s="299" t="s">
        <v>310</v>
      </c>
      <c r="E1184" s="331">
        <v>37.450000000000003</v>
      </c>
      <c r="F1184" s="331"/>
      <c r="G1184" s="333">
        <f t="shared" si="31"/>
        <v>7479.1699999999846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8</v>
      </c>
      <c r="C1185" s="298">
        <v>46101</v>
      </c>
      <c r="D1185" s="299" t="s">
        <v>356</v>
      </c>
      <c r="E1185" s="331">
        <v>65.099999999999994</v>
      </c>
      <c r="F1185" s="331"/>
      <c r="G1185" s="333">
        <f t="shared" si="31"/>
        <v>7516.6199999999844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294</v>
      </c>
      <c r="B1186" s="330">
        <v>22</v>
      </c>
      <c r="C1186" s="298">
        <v>46101</v>
      </c>
      <c r="D1186" s="299" t="s">
        <v>323</v>
      </c>
      <c r="E1186" s="331">
        <v>20.22</v>
      </c>
      <c r="F1186" s="331"/>
      <c r="G1186" s="333">
        <f t="shared" si="31"/>
        <v>7581.7199999999848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6</v>
      </c>
      <c r="C1187" s="298">
        <v>46101</v>
      </c>
      <c r="D1187" s="299" t="s">
        <v>433</v>
      </c>
      <c r="E1187" s="331">
        <v>-73</v>
      </c>
      <c r="F1187" s="331"/>
      <c r="G1187" s="333">
        <f t="shared" si="31"/>
        <v>7601.939999999985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6</v>
      </c>
      <c r="C1188" s="298">
        <v>46101</v>
      </c>
      <c r="D1188" s="299" t="s">
        <v>300</v>
      </c>
      <c r="E1188" s="331">
        <v>34.68</v>
      </c>
      <c r="F1188" s="331"/>
      <c r="G1188" s="333">
        <f t="shared" si="31"/>
        <v>7528.939999999985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289</v>
      </c>
      <c r="B1189" s="330">
        <v>6</v>
      </c>
      <c r="C1189" s="298">
        <v>46101</v>
      </c>
      <c r="D1189" s="299" t="s">
        <v>397</v>
      </c>
      <c r="E1189" s="331">
        <v>10.63</v>
      </c>
      <c r="F1189" s="331"/>
      <c r="G1189" s="333">
        <f t="shared" si="31"/>
        <v>7563.6199999999853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5</v>
      </c>
      <c r="C1190" s="298">
        <v>46101</v>
      </c>
      <c r="D1190" s="299" t="s">
        <v>398</v>
      </c>
      <c r="E1190" s="331">
        <v>106.49</v>
      </c>
      <c r="F1190" s="331"/>
      <c r="G1190" s="333">
        <f t="shared" si="31"/>
        <v>7574.2499999999854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8</v>
      </c>
      <c r="C1191" s="298">
        <v>46100</v>
      </c>
      <c r="D1191" s="299" t="s">
        <v>357</v>
      </c>
      <c r="E1191" s="331">
        <v>16.739999999999998</v>
      </c>
      <c r="F1191" s="331"/>
      <c r="G1191" s="333">
        <f t="shared" si="31"/>
        <v>7680.7399999999852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8</v>
      </c>
      <c r="C1192" s="298">
        <v>46100</v>
      </c>
      <c r="D1192" s="299" t="s">
        <v>399</v>
      </c>
      <c r="E1192" s="331">
        <v>108.54</v>
      </c>
      <c r="F1192" s="331"/>
      <c r="G1192" s="333">
        <f t="shared" si="31"/>
        <v>7697.479999999985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294</v>
      </c>
      <c r="B1193" s="330">
        <v>22</v>
      </c>
      <c r="C1193" s="298">
        <v>46100</v>
      </c>
      <c r="D1193" s="299" t="s">
        <v>835</v>
      </c>
      <c r="E1193" s="331">
        <v>12.77</v>
      </c>
      <c r="F1193" s="331"/>
      <c r="G1193" s="333">
        <f t="shared" si="31"/>
        <v>7806.019999999985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8</v>
      </c>
      <c r="C1194" s="298">
        <v>46100</v>
      </c>
      <c r="D1194" s="299" t="s">
        <v>334</v>
      </c>
      <c r="E1194" s="331">
        <v>28.33</v>
      </c>
      <c r="F1194" s="331"/>
      <c r="G1194" s="333">
        <f t="shared" si="31"/>
        <v>7818.7899999999854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2</v>
      </c>
      <c r="C1195" s="298">
        <v>46100</v>
      </c>
      <c r="D1195" s="299" t="s">
        <v>358</v>
      </c>
      <c r="E1195" s="331">
        <v>17.45</v>
      </c>
      <c r="F1195" s="331"/>
      <c r="G1195" s="333">
        <f t="shared" si="31"/>
        <v>7847.1199999999853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294</v>
      </c>
      <c r="B1196" s="330">
        <v>22</v>
      </c>
      <c r="C1196" s="298">
        <v>46100</v>
      </c>
      <c r="D1196" s="299" t="s">
        <v>328</v>
      </c>
      <c r="E1196" s="331">
        <v>7.46</v>
      </c>
      <c r="F1196" s="331"/>
      <c r="G1196" s="333">
        <f t="shared" si="31"/>
        <v>7864.5699999999852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335</v>
      </c>
      <c r="B1197" s="330" t="s">
        <v>335</v>
      </c>
      <c r="C1197" s="298">
        <v>46100</v>
      </c>
      <c r="D1197" s="299" t="s">
        <v>336</v>
      </c>
      <c r="E1197" s="331">
        <v>172.29</v>
      </c>
      <c r="F1197" s="331"/>
      <c r="G1197" s="333">
        <f t="shared" si="31"/>
        <v>7872.0299999999852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294</v>
      </c>
      <c r="B1198" s="330">
        <v>15</v>
      </c>
      <c r="C1198" s="298">
        <v>46100</v>
      </c>
      <c r="D1198" s="299" t="s">
        <v>185</v>
      </c>
      <c r="E1198" s="331">
        <v>175.09</v>
      </c>
      <c r="F1198" s="331"/>
      <c r="G1198" s="333">
        <f t="shared" si="31"/>
        <v>8044.3199999999852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291</v>
      </c>
      <c r="B1199" s="330">
        <v>39</v>
      </c>
      <c r="C1199" s="298">
        <v>46100</v>
      </c>
      <c r="D1199" s="299" t="s">
        <v>292</v>
      </c>
      <c r="E1199" s="331"/>
      <c r="F1199" s="331">
        <v>2763.78</v>
      </c>
      <c r="G1199" s="333">
        <f t="shared" si="31"/>
        <v>8219.4099999999853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2</v>
      </c>
      <c r="C1200" s="298">
        <v>46099</v>
      </c>
      <c r="D1200" s="299" t="s">
        <v>400</v>
      </c>
      <c r="E1200" s="331">
        <v>47.46</v>
      </c>
      <c r="F1200" s="331"/>
      <c r="G1200" s="333">
        <f t="shared" si="31"/>
        <v>5455.6299999999856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8</v>
      </c>
      <c r="C1201" s="298">
        <v>46099</v>
      </c>
      <c r="D1201" s="299" t="s">
        <v>400</v>
      </c>
      <c r="E1201" s="331">
        <v>15.01</v>
      </c>
      <c r="F1201" s="331"/>
      <c r="G1201" s="333">
        <f t="shared" si="31"/>
        <v>5503.0899999999856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291</v>
      </c>
      <c r="B1202" s="330">
        <v>40</v>
      </c>
      <c r="C1202" s="298">
        <v>46099</v>
      </c>
      <c r="D1202" s="299" t="s">
        <v>316</v>
      </c>
      <c r="E1202" s="331"/>
      <c r="F1202" s="331">
        <v>838.67</v>
      </c>
      <c r="G1202" s="333">
        <f t="shared" si="31"/>
        <v>5518.0999999999858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2</v>
      </c>
      <c r="C1203" s="298">
        <v>46099</v>
      </c>
      <c r="D1203" s="299" t="s">
        <v>296</v>
      </c>
      <c r="E1203" s="331">
        <v>14.67</v>
      </c>
      <c r="F1203" s="331"/>
      <c r="G1203" s="333">
        <f t="shared" si="31"/>
        <v>4679.4299999999857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4</v>
      </c>
      <c r="C1204" s="298">
        <v>46099</v>
      </c>
      <c r="D1204" s="299" t="s">
        <v>296</v>
      </c>
      <c r="E1204" s="331">
        <v>40.22</v>
      </c>
      <c r="F1204" s="331"/>
      <c r="G1204" s="333">
        <f t="shared" si="31"/>
        <v>4694.0999999999858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289</v>
      </c>
      <c r="B1205" s="330">
        <v>8</v>
      </c>
      <c r="C1205" s="298">
        <v>46099</v>
      </c>
      <c r="D1205" s="299" t="s">
        <v>295</v>
      </c>
      <c r="E1205" s="331">
        <v>3.49</v>
      </c>
      <c r="F1205" s="331"/>
      <c r="G1205" s="333">
        <f t="shared" si="31"/>
        <v>4734.3199999999861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294</v>
      </c>
      <c r="B1206" s="330">
        <v>22</v>
      </c>
      <c r="C1206" s="298">
        <v>46099</v>
      </c>
      <c r="D1206" s="299" t="s">
        <v>401</v>
      </c>
      <c r="E1206" s="331">
        <v>13.84</v>
      </c>
      <c r="F1206" s="331"/>
      <c r="G1206" s="333">
        <f t="shared" si="31"/>
        <v>4737.8099999999858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294</v>
      </c>
      <c r="B1207" s="330">
        <v>17</v>
      </c>
      <c r="C1207" s="298">
        <v>46098</v>
      </c>
      <c r="D1207" s="299" t="s">
        <v>188</v>
      </c>
      <c r="E1207" s="331">
        <v>42.65</v>
      </c>
      <c r="F1207" s="331"/>
      <c r="G1207" s="333">
        <f t="shared" si="31"/>
        <v>4751.649999999986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294</v>
      </c>
      <c r="B1208" s="330">
        <v>23</v>
      </c>
      <c r="C1208" s="298">
        <v>46098</v>
      </c>
      <c r="D1208" s="299" t="s">
        <v>402</v>
      </c>
      <c r="E1208" s="331">
        <v>529.46</v>
      </c>
      <c r="F1208" s="331"/>
      <c r="G1208" s="333">
        <f t="shared" si="31"/>
        <v>4794.2999999999856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294</v>
      </c>
      <c r="B1209" s="330">
        <v>43</v>
      </c>
      <c r="C1209" s="298">
        <v>46098</v>
      </c>
      <c r="D1209" s="299" t="s">
        <v>333</v>
      </c>
      <c r="E1209" s="331">
        <v>22.35</v>
      </c>
      <c r="F1209" s="331"/>
      <c r="G1209" s="333">
        <f t="shared" si="31"/>
        <v>5323.7599999999857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294</v>
      </c>
      <c r="B1210" s="330">
        <v>42</v>
      </c>
      <c r="C1210" s="298">
        <v>46098</v>
      </c>
      <c r="D1210" s="299" t="s">
        <v>333</v>
      </c>
      <c r="E1210" s="331">
        <v>37.25</v>
      </c>
      <c r="F1210" s="331"/>
      <c r="G1210" s="333">
        <f t="shared" si="31"/>
        <v>5346.109999999986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8</v>
      </c>
      <c r="C1211" s="298">
        <v>46098</v>
      </c>
      <c r="D1211" s="299" t="s">
        <v>319</v>
      </c>
      <c r="E1211" s="331">
        <v>3.99</v>
      </c>
      <c r="F1211" s="331"/>
      <c r="G1211" s="333">
        <f t="shared" si="31"/>
        <v>5383.359999999986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289</v>
      </c>
      <c r="B1212" s="330">
        <v>8</v>
      </c>
      <c r="C1212" s="298">
        <v>46098</v>
      </c>
      <c r="D1212" s="299" t="s">
        <v>319</v>
      </c>
      <c r="E1212" s="331">
        <v>24.47</v>
      </c>
      <c r="F1212" s="331"/>
      <c r="G1212" s="333">
        <f t="shared" si="31"/>
        <v>5387.3499999999858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294</v>
      </c>
      <c r="B1213" s="330">
        <v>21</v>
      </c>
      <c r="C1213" s="298">
        <v>46098</v>
      </c>
      <c r="D1213" s="299" t="s">
        <v>194</v>
      </c>
      <c r="E1213" s="331">
        <v>75.599999999999994</v>
      </c>
      <c r="F1213" s="331"/>
      <c r="G1213" s="333">
        <f t="shared" si="31"/>
        <v>5411.8199999999861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5</v>
      </c>
      <c r="C1214" s="298">
        <v>46097</v>
      </c>
      <c r="D1214" s="299" t="s">
        <v>340</v>
      </c>
      <c r="E1214" s="331">
        <v>21.3</v>
      </c>
      <c r="F1214" s="331"/>
      <c r="G1214" s="333">
        <f t="shared" si="31"/>
        <v>5487.4199999999864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294</v>
      </c>
      <c r="B1215" s="330">
        <v>11</v>
      </c>
      <c r="C1215" s="298">
        <v>46097</v>
      </c>
      <c r="D1215" s="299" t="s">
        <v>178</v>
      </c>
      <c r="E1215" s="331">
        <v>267.91000000000003</v>
      </c>
      <c r="F1215" s="331"/>
      <c r="G1215" s="333">
        <f t="shared" si="31"/>
        <v>5508.7199999999866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287</v>
      </c>
      <c r="B1216" s="330" t="s">
        <v>287</v>
      </c>
      <c r="C1216" s="298">
        <v>46097</v>
      </c>
      <c r="D1216" s="299" t="s">
        <v>403</v>
      </c>
      <c r="E1216" s="331"/>
      <c r="F1216" s="331">
        <v>80</v>
      </c>
      <c r="G1216" s="333">
        <f t="shared" si="31"/>
        <v>5776.6299999999865</v>
      </c>
      <c r="H1216" s="334" t="s">
        <v>298</v>
      </c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287</v>
      </c>
      <c r="B1217" s="330" t="s">
        <v>287</v>
      </c>
      <c r="C1217" s="298">
        <v>46097</v>
      </c>
      <c r="D1217" s="299" t="s">
        <v>302</v>
      </c>
      <c r="E1217" s="331">
        <v>80</v>
      </c>
      <c r="F1217" s="331"/>
      <c r="G1217" s="333">
        <f t="shared" si="31"/>
        <v>5696.6299999999865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4</v>
      </c>
      <c r="C1218" s="298">
        <v>46097</v>
      </c>
      <c r="D1218" s="299" t="s">
        <v>310</v>
      </c>
      <c r="E1218" s="331">
        <v>42.47</v>
      </c>
      <c r="F1218" s="331"/>
      <c r="G1218" s="333">
        <f t="shared" si="31"/>
        <v>5776.6299999999865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289</v>
      </c>
      <c r="B1219" s="330">
        <v>2</v>
      </c>
      <c r="C1219" s="298">
        <v>46097</v>
      </c>
      <c r="D1219" s="299" t="s">
        <v>296</v>
      </c>
      <c r="E1219" s="331">
        <v>11.18</v>
      </c>
      <c r="F1219" s="331"/>
      <c r="G1219" s="333">
        <f t="shared" si="31"/>
        <v>5819.0999999999867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289</v>
      </c>
      <c r="B1220" s="330">
        <v>2</v>
      </c>
      <c r="C1220" s="298">
        <v>46096</v>
      </c>
      <c r="D1220" s="299" t="s">
        <v>404</v>
      </c>
      <c r="E1220" s="331">
        <v>38.67</v>
      </c>
      <c r="F1220" s="331"/>
      <c r="G1220" s="333">
        <f t="shared" si="31"/>
        <v>5830.279999999987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3</v>
      </c>
      <c r="C1221" s="298">
        <v>46096</v>
      </c>
      <c r="D1221" s="299" t="s">
        <v>348</v>
      </c>
      <c r="E1221" s="331">
        <v>7.11</v>
      </c>
      <c r="F1221" s="331"/>
      <c r="G1221" s="333">
        <f t="shared" si="31"/>
        <v>5868.9499999999871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1</v>
      </c>
      <c r="C1222" s="298">
        <v>46096</v>
      </c>
      <c r="D1222" s="299" t="s">
        <v>304</v>
      </c>
      <c r="E1222" s="331">
        <v>126.64</v>
      </c>
      <c r="F1222" s="331"/>
      <c r="G1222" s="333">
        <f t="shared" si="31"/>
        <v>5876.0599999999868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289</v>
      </c>
      <c r="B1223" s="330">
        <v>1</v>
      </c>
      <c r="C1223" s="298">
        <v>46096</v>
      </c>
      <c r="D1223" s="299" t="s">
        <v>311</v>
      </c>
      <c r="E1223" s="331">
        <v>125.2</v>
      </c>
      <c r="F1223" s="331"/>
      <c r="G1223" s="333">
        <f t="shared" si="31"/>
        <v>6002.6999999999871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1</v>
      </c>
      <c r="C1224" s="298">
        <v>46096</v>
      </c>
      <c r="D1224" s="299" t="s">
        <v>306</v>
      </c>
      <c r="E1224" s="331">
        <v>37.159999999999997</v>
      </c>
      <c r="F1224" s="331"/>
      <c r="G1224" s="333">
        <f t="shared" si="31"/>
        <v>6127.8999999999869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294</v>
      </c>
      <c r="B1225" s="330">
        <v>16</v>
      </c>
      <c r="C1225" s="298">
        <v>46096</v>
      </c>
      <c r="D1225" s="299" t="s">
        <v>405</v>
      </c>
      <c r="E1225" s="331">
        <v>713.06</v>
      </c>
      <c r="F1225" s="331"/>
      <c r="G1225" s="333">
        <f t="shared" si="31"/>
        <v>6165.0599999999868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5</v>
      </c>
      <c r="C1226" s="298">
        <v>46095</v>
      </c>
      <c r="D1226" s="299" t="s">
        <v>406</v>
      </c>
      <c r="E1226" s="331">
        <v>24</v>
      </c>
      <c r="F1226" s="331"/>
      <c r="G1226" s="333">
        <f t="shared" si="31"/>
        <v>6878.1199999999862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3</v>
      </c>
      <c r="C1227" s="298">
        <v>46095</v>
      </c>
      <c r="D1227" s="299" t="s">
        <v>348</v>
      </c>
      <c r="E1227" s="331">
        <v>14.58</v>
      </c>
      <c r="F1227" s="331"/>
      <c r="G1227" s="333">
        <f t="shared" si="31"/>
        <v>6902.1199999999862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291</v>
      </c>
      <c r="B1228" s="330">
        <v>41</v>
      </c>
      <c r="C1228" s="298">
        <v>46094</v>
      </c>
      <c r="D1228" s="299" t="s">
        <v>407</v>
      </c>
      <c r="E1228" s="331"/>
      <c r="F1228" s="331">
        <v>300</v>
      </c>
      <c r="G1228" s="333">
        <f t="shared" si="31"/>
        <v>6916.6999999999862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1</v>
      </c>
      <c r="C1229" s="298">
        <v>46094</v>
      </c>
      <c r="D1229" s="299" t="s">
        <v>311</v>
      </c>
      <c r="E1229" s="331">
        <v>17.71</v>
      </c>
      <c r="F1229" s="331"/>
      <c r="G1229" s="333">
        <f t="shared" si="31"/>
        <v>6616.6999999999862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4</v>
      </c>
      <c r="C1230" s="298">
        <v>46094</v>
      </c>
      <c r="D1230" s="299" t="s">
        <v>296</v>
      </c>
      <c r="E1230" s="331">
        <v>31.56</v>
      </c>
      <c r="F1230" s="331"/>
      <c r="G1230" s="333">
        <f t="shared" si="31"/>
        <v>6634.4099999999862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2</v>
      </c>
      <c r="C1231" s="298">
        <v>46094</v>
      </c>
      <c r="D1231" s="299" t="s">
        <v>296</v>
      </c>
      <c r="E1231" s="331">
        <v>34.79</v>
      </c>
      <c r="F1231" s="331"/>
      <c r="G1231" s="333">
        <f t="shared" si="31"/>
        <v>6665.9699999999866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289</v>
      </c>
      <c r="B1232" s="330">
        <v>2</v>
      </c>
      <c r="C1232" s="298">
        <v>46094</v>
      </c>
      <c r="D1232" s="299" t="s">
        <v>408</v>
      </c>
      <c r="E1232" s="331">
        <v>23.9</v>
      </c>
      <c r="F1232" s="331"/>
      <c r="G1232" s="333">
        <f t="shared" si="31"/>
        <v>6700.7599999999866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289</v>
      </c>
      <c r="B1233" s="330">
        <v>3</v>
      </c>
      <c r="C1233" s="298">
        <v>46094</v>
      </c>
      <c r="D1233" s="299" t="s">
        <v>348</v>
      </c>
      <c r="E1233" s="331">
        <v>7.26</v>
      </c>
      <c r="F1233" s="331"/>
      <c r="G1233" s="333">
        <f t="shared" si="31"/>
        <v>6724.6599999999862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289</v>
      </c>
      <c r="B1234" s="330">
        <v>5</v>
      </c>
      <c r="C1234" s="298">
        <v>46094</v>
      </c>
      <c r="D1234" s="299" t="s">
        <v>354</v>
      </c>
      <c r="E1234" s="331">
        <v>85</v>
      </c>
      <c r="F1234" s="331"/>
      <c r="G1234" s="333">
        <f t="shared" si="31"/>
        <v>6731.9199999999864</v>
      </c>
      <c r="H1234" s="334" t="s">
        <v>298</v>
      </c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8</v>
      </c>
      <c r="C1235" s="298">
        <v>46093</v>
      </c>
      <c r="D1235" s="299" t="s">
        <v>409</v>
      </c>
      <c r="E1235" s="331">
        <v>51.22</v>
      </c>
      <c r="F1235" s="331"/>
      <c r="G1235" s="333">
        <f t="shared" si="31"/>
        <v>6816.9199999999864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289</v>
      </c>
      <c r="B1236" s="330">
        <v>2</v>
      </c>
      <c r="C1236" s="298">
        <v>46093</v>
      </c>
      <c r="D1236" s="299" t="s">
        <v>410</v>
      </c>
      <c r="E1236" s="331">
        <v>57.43</v>
      </c>
      <c r="F1236" s="331"/>
      <c r="G1236" s="333">
        <f t="shared" si="31"/>
        <v>6868.1399999999867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289</v>
      </c>
      <c r="B1237" s="330">
        <v>2</v>
      </c>
      <c r="C1237" s="298">
        <v>46093</v>
      </c>
      <c r="D1237" s="299" t="s">
        <v>358</v>
      </c>
      <c r="E1237" s="331">
        <v>17.45</v>
      </c>
      <c r="F1237" s="331"/>
      <c r="G1237" s="333">
        <f t="shared" si="31"/>
        <v>6925.569999999987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8</v>
      </c>
      <c r="C1238" s="298">
        <v>46093</v>
      </c>
      <c r="D1238" s="299" t="s">
        <v>319</v>
      </c>
      <c r="E1238" s="331">
        <v>7.92</v>
      </c>
      <c r="F1238" s="331"/>
      <c r="G1238" s="333">
        <f t="shared" si="31"/>
        <v>6943.0199999999868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291</v>
      </c>
      <c r="B1239" s="330">
        <v>38</v>
      </c>
      <c r="C1239" s="298">
        <v>46093</v>
      </c>
      <c r="D1239" s="299" t="s">
        <v>293</v>
      </c>
      <c r="E1239" s="331"/>
      <c r="F1239" s="331">
        <v>4726.92</v>
      </c>
      <c r="G1239" s="333">
        <f t="shared" si="31"/>
        <v>6950.9399999999869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289</v>
      </c>
      <c r="B1240" s="330">
        <v>2</v>
      </c>
      <c r="C1240" s="298">
        <v>46093</v>
      </c>
      <c r="D1240" s="299" t="s">
        <v>386</v>
      </c>
      <c r="E1240" s="331">
        <v>15</v>
      </c>
      <c r="F1240" s="331"/>
      <c r="G1240" s="333">
        <f t="shared" si="31"/>
        <v>2224.0199999999868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289</v>
      </c>
      <c r="B1241" s="330">
        <v>6</v>
      </c>
      <c r="C1241" s="298">
        <v>46093</v>
      </c>
      <c r="D1241" s="299" t="s">
        <v>411</v>
      </c>
      <c r="E1241" s="331">
        <v>12</v>
      </c>
      <c r="F1241" s="331"/>
      <c r="G1241" s="333">
        <f t="shared" si="31"/>
        <v>2239.0199999999868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294</v>
      </c>
      <c r="B1242" s="330">
        <v>19</v>
      </c>
      <c r="C1242" s="298">
        <v>46093</v>
      </c>
      <c r="D1242" s="299" t="s">
        <v>191</v>
      </c>
      <c r="E1242" s="331">
        <v>200</v>
      </c>
      <c r="F1242" s="331"/>
      <c r="G1242" s="333">
        <f t="shared" si="31"/>
        <v>2251.0199999999868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289</v>
      </c>
      <c r="B1243" s="330">
        <v>6</v>
      </c>
      <c r="C1243" s="298">
        <v>46092</v>
      </c>
      <c r="D1243" s="299" t="s">
        <v>412</v>
      </c>
      <c r="E1243" s="331">
        <v>-10.050000000000001</v>
      </c>
      <c r="F1243" s="331"/>
      <c r="G1243" s="333">
        <f t="shared" si="31"/>
        <v>2451.0199999999868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6</v>
      </c>
      <c r="C1244" s="298">
        <v>46092</v>
      </c>
      <c r="D1244" s="299" t="s">
        <v>413</v>
      </c>
      <c r="E1244" s="331">
        <v>25</v>
      </c>
      <c r="F1244" s="331"/>
      <c r="G1244" s="333">
        <f t="shared" si="31"/>
        <v>2440.9699999999866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2</v>
      </c>
      <c r="C1245" s="298">
        <v>46092</v>
      </c>
      <c r="D1245" s="299" t="s">
        <v>301</v>
      </c>
      <c r="E1245" s="331">
        <v>-9</v>
      </c>
      <c r="F1245" s="331"/>
      <c r="G1245" s="333">
        <f t="shared" si="31"/>
        <v>2465.9699999999866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291</v>
      </c>
      <c r="B1246" s="330">
        <v>41</v>
      </c>
      <c r="C1246" s="298">
        <v>46092</v>
      </c>
      <c r="D1246" s="299" t="s">
        <v>407</v>
      </c>
      <c r="E1246" s="331"/>
      <c r="F1246" s="331">
        <v>500</v>
      </c>
      <c r="G1246" s="333">
        <f t="shared" si="31"/>
        <v>2456.9699999999866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2</v>
      </c>
      <c r="C1247" s="298">
        <v>46092</v>
      </c>
      <c r="D1247" s="299" t="s">
        <v>296</v>
      </c>
      <c r="E1247" s="331">
        <v>16.170000000000002</v>
      </c>
      <c r="F1247" s="331"/>
      <c r="G1247" s="333">
        <f t="shared" si="31"/>
        <v>1956.9699999999864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294</v>
      </c>
      <c r="B1248" s="330">
        <v>22</v>
      </c>
      <c r="C1248" s="298">
        <v>46092</v>
      </c>
      <c r="D1248" s="299" t="s">
        <v>352</v>
      </c>
      <c r="E1248" s="331">
        <v>19.16</v>
      </c>
      <c r="F1248" s="331"/>
      <c r="G1248" s="333">
        <f t="shared" si="31"/>
        <v>1973.1399999999865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335</v>
      </c>
      <c r="B1249" s="330" t="s">
        <v>335</v>
      </c>
      <c r="C1249" s="298">
        <v>46091</v>
      </c>
      <c r="D1249" s="299" t="s">
        <v>447</v>
      </c>
      <c r="E1249" s="331">
        <v>47.28</v>
      </c>
      <c r="F1249" s="331"/>
      <c r="G1249" s="333">
        <f t="shared" si="31"/>
        <v>1992.2999999999865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294</v>
      </c>
      <c r="B1250" s="330">
        <v>13</v>
      </c>
      <c r="C1250" s="298">
        <v>46091</v>
      </c>
      <c r="D1250" s="299" t="s">
        <v>182</v>
      </c>
      <c r="E1250" s="331">
        <v>134.93</v>
      </c>
      <c r="F1250" s="331"/>
      <c r="G1250" s="333">
        <f t="shared" si="31"/>
        <v>2039.5799999999865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8</v>
      </c>
      <c r="C1251" s="298">
        <v>46091</v>
      </c>
      <c r="D1251" s="299" t="s">
        <v>295</v>
      </c>
      <c r="E1251" s="331">
        <v>7.44</v>
      </c>
      <c r="F1251" s="331"/>
      <c r="G1251" s="333">
        <f t="shared" si="31"/>
        <v>2174.5099999999866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289</v>
      </c>
      <c r="B1252" s="330">
        <v>4</v>
      </c>
      <c r="C1252" s="298">
        <v>46091</v>
      </c>
      <c r="D1252" s="299" t="s">
        <v>295</v>
      </c>
      <c r="E1252" s="331">
        <v>29.53</v>
      </c>
      <c r="F1252" s="331"/>
      <c r="G1252" s="333">
        <f t="shared" si="31"/>
        <v>2181.9499999999866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4</v>
      </c>
      <c r="C1253" s="298">
        <v>46091</v>
      </c>
      <c r="D1253" s="299" t="s">
        <v>310</v>
      </c>
      <c r="E1253" s="331">
        <v>34.119999999999997</v>
      </c>
      <c r="F1253" s="331"/>
      <c r="G1253" s="333">
        <f t="shared" si="31"/>
        <v>2211.4799999999868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289</v>
      </c>
      <c r="B1254" s="330">
        <v>2</v>
      </c>
      <c r="C1254" s="298">
        <v>46091</v>
      </c>
      <c r="D1254" s="299" t="s">
        <v>414</v>
      </c>
      <c r="E1254" s="331">
        <v>18.57</v>
      </c>
      <c r="F1254" s="331"/>
      <c r="G1254" s="333">
        <f t="shared" si="31"/>
        <v>2245.5999999999867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294</v>
      </c>
      <c r="B1255" s="330">
        <v>16</v>
      </c>
      <c r="C1255" s="298">
        <v>46091</v>
      </c>
      <c r="D1255" s="299" t="s">
        <v>415</v>
      </c>
      <c r="E1255" s="331">
        <v>107</v>
      </c>
      <c r="F1255" s="331"/>
      <c r="G1255" s="333">
        <f t="shared" si="31"/>
        <v>2264.1699999999869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294</v>
      </c>
      <c r="B1256" s="330">
        <v>18</v>
      </c>
      <c r="C1256" s="298">
        <v>46090</v>
      </c>
      <c r="D1256" s="299" t="s">
        <v>361</v>
      </c>
      <c r="E1256" s="331">
        <v>400</v>
      </c>
      <c r="F1256" s="331"/>
      <c r="G1256" s="333">
        <f t="shared" si="31"/>
        <v>2371.1699999999869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289</v>
      </c>
      <c r="B1257" s="330">
        <v>4</v>
      </c>
      <c r="C1257" s="298">
        <v>46090</v>
      </c>
      <c r="D1257" s="299" t="s">
        <v>296</v>
      </c>
      <c r="E1257" s="331">
        <v>24.69</v>
      </c>
      <c r="F1257" s="331"/>
      <c r="G1257" s="333">
        <f t="shared" si="31"/>
        <v>2771.1699999999869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3</v>
      </c>
      <c r="C1258" s="298">
        <v>46090</v>
      </c>
      <c r="D1258" s="299" t="s">
        <v>416</v>
      </c>
      <c r="E1258" s="331">
        <v>4.59</v>
      </c>
      <c r="F1258" s="331"/>
      <c r="G1258" s="333">
        <f t="shared" si="31"/>
        <v>2795.8599999999869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294</v>
      </c>
      <c r="B1259" s="330">
        <v>9</v>
      </c>
      <c r="C1259" s="298">
        <v>46090</v>
      </c>
      <c r="D1259" s="299" t="s">
        <v>58</v>
      </c>
      <c r="E1259" s="331">
        <v>1281.53</v>
      </c>
      <c r="F1259" s="331"/>
      <c r="G1259" s="333">
        <f t="shared" si="31"/>
        <v>2800.4499999999871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289</v>
      </c>
      <c r="B1260" s="330">
        <v>7</v>
      </c>
      <c r="C1260" s="298">
        <v>46090</v>
      </c>
      <c r="D1260" s="299" t="s">
        <v>338</v>
      </c>
      <c r="E1260" s="331">
        <v>40.61</v>
      </c>
      <c r="F1260" s="331"/>
      <c r="G1260" s="333">
        <f t="shared" si="31"/>
        <v>4081.9799999999873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287</v>
      </c>
      <c r="B1261" s="330" t="s">
        <v>287</v>
      </c>
      <c r="C1261" s="298">
        <v>46090</v>
      </c>
      <c r="D1261" s="299" t="s">
        <v>417</v>
      </c>
      <c r="E1261" s="331">
        <v>380</v>
      </c>
      <c r="F1261" s="331">
        <v>380</v>
      </c>
      <c r="G1261" s="333">
        <f t="shared" si="31"/>
        <v>4122.5899999999874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2</v>
      </c>
      <c r="C1262" s="298">
        <v>46090</v>
      </c>
      <c r="D1262" s="299" t="s">
        <v>418</v>
      </c>
      <c r="E1262" s="331">
        <v>15</v>
      </c>
      <c r="F1262" s="331"/>
      <c r="G1262" s="333">
        <f t="shared" si="31"/>
        <v>4122.5899999999874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289</v>
      </c>
      <c r="B1263" s="330">
        <v>2</v>
      </c>
      <c r="C1263" s="298">
        <v>46090</v>
      </c>
      <c r="D1263" s="299" t="s">
        <v>386</v>
      </c>
      <c r="E1263" s="331">
        <v>15</v>
      </c>
      <c r="F1263" s="331"/>
      <c r="G1263" s="333">
        <f t="shared" si="31"/>
        <v>4137.5899999999874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289</v>
      </c>
      <c r="B1264" s="330">
        <v>6</v>
      </c>
      <c r="C1264" s="298">
        <v>46090</v>
      </c>
      <c r="D1264" s="299" t="s">
        <v>300</v>
      </c>
      <c r="E1264" s="331">
        <v>70.66</v>
      </c>
      <c r="F1264" s="331"/>
      <c r="G1264" s="333">
        <f t="shared" si="31"/>
        <v>4152.5899999999874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289</v>
      </c>
      <c r="B1265" s="330">
        <v>1</v>
      </c>
      <c r="C1265" s="298">
        <v>46089</v>
      </c>
      <c r="D1265" s="299" t="s">
        <v>311</v>
      </c>
      <c r="E1265" s="331">
        <v>109.77</v>
      </c>
      <c r="F1265" s="331"/>
      <c r="G1265" s="333">
        <f t="shared" si="31"/>
        <v>4223.2499999999873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6</v>
      </c>
      <c r="C1266" s="298">
        <v>46089</v>
      </c>
      <c r="D1266" s="299" t="s">
        <v>306</v>
      </c>
      <c r="E1266" s="331">
        <v>9.3800000000000008</v>
      </c>
      <c r="F1266" s="331"/>
      <c r="G1266" s="333">
        <f t="shared" si="31"/>
        <v>4333.0199999999877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289</v>
      </c>
      <c r="B1267" s="330">
        <v>3</v>
      </c>
      <c r="C1267" s="298">
        <v>46089</v>
      </c>
      <c r="D1267" s="299" t="s">
        <v>419</v>
      </c>
      <c r="E1267" s="331">
        <v>3.85</v>
      </c>
      <c r="F1267" s="331"/>
      <c r="G1267" s="333">
        <f t="shared" si="31"/>
        <v>4342.3999999999878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289</v>
      </c>
      <c r="B1268" s="330">
        <v>2</v>
      </c>
      <c r="C1268" s="298">
        <v>46089</v>
      </c>
      <c r="D1268" s="299" t="s">
        <v>404</v>
      </c>
      <c r="E1268" s="331">
        <v>88.54</v>
      </c>
      <c r="F1268" s="331"/>
      <c r="G1268" s="333">
        <f t="shared" si="31"/>
        <v>4346.2499999999882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289</v>
      </c>
      <c r="B1269" s="330">
        <v>2</v>
      </c>
      <c r="C1269" s="298">
        <v>46089</v>
      </c>
      <c r="D1269" s="299" t="s">
        <v>358</v>
      </c>
      <c r="E1269" s="331">
        <v>8.3800000000000008</v>
      </c>
      <c r="F1269" s="331"/>
      <c r="G1269" s="333">
        <f t="shared" si="31"/>
        <v>4434.7899999999881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289</v>
      </c>
      <c r="B1270" s="330">
        <v>2</v>
      </c>
      <c r="C1270" s="298">
        <v>46089</v>
      </c>
      <c r="D1270" s="299" t="s">
        <v>301</v>
      </c>
      <c r="E1270" s="331">
        <v>39.549999999999997</v>
      </c>
      <c r="F1270" s="331"/>
      <c r="G1270" s="333">
        <f t="shared" si="31"/>
        <v>4443.1699999999882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289</v>
      </c>
      <c r="B1271" s="330">
        <v>4</v>
      </c>
      <c r="C1271" s="298">
        <v>46089</v>
      </c>
      <c r="D1271" s="299" t="s">
        <v>420</v>
      </c>
      <c r="E1271" s="331">
        <v>31.68</v>
      </c>
      <c r="F1271" s="331"/>
      <c r="G1271" s="333">
        <f t="shared" si="31"/>
        <v>4482.7199999999884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289</v>
      </c>
      <c r="B1272" s="330">
        <v>8</v>
      </c>
      <c r="C1272" s="298">
        <v>46088</v>
      </c>
      <c r="D1272" s="299" t="s">
        <v>308</v>
      </c>
      <c r="E1272" s="331">
        <v>24.65</v>
      </c>
      <c r="F1272" s="331"/>
      <c r="G1272" s="333">
        <f t="shared" si="31"/>
        <v>4514.3999999999887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289</v>
      </c>
      <c r="B1273" s="330">
        <v>2</v>
      </c>
      <c r="C1273" s="298">
        <v>46088</v>
      </c>
      <c r="D1273" s="299" t="s">
        <v>346</v>
      </c>
      <c r="E1273" s="331">
        <v>11.04</v>
      </c>
      <c r="F1273" s="331"/>
      <c r="G1273" s="333">
        <f t="shared" si="31"/>
        <v>4539.0499999999884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8</v>
      </c>
      <c r="C1274" s="298">
        <v>46088</v>
      </c>
      <c r="D1274" s="299" t="s">
        <v>319</v>
      </c>
      <c r="E1274" s="331">
        <v>11.5</v>
      </c>
      <c r="F1274" s="331"/>
      <c r="G1274" s="333">
        <f t="shared" si="31"/>
        <v>4550.0899999999883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289</v>
      </c>
      <c r="B1275" s="330">
        <v>8</v>
      </c>
      <c r="C1275" s="298">
        <v>46088</v>
      </c>
      <c r="D1275" s="299" t="s">
        <v>296</v>
      </c>
      <c r="E1275" s="331">
        <v>12.44</v>
      </c>
      <c r="F1275" s="331"/>
      <c r="G1275" s="333">
        <f t="shared" si="31"/>
        <v>4561.5899999999883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289</v>
      </c>
      <c r="B1276" s="330">
        <v>4</v>
      </c>
      <c r="C1276" s="298">
        <v>46088</v>
      </c>
      <c r="D1276" s="299" t="s">
        <v>296</v>
      </c>
      <c r="E1276" s="331">
        <v>23.62</v>
      </c>
      <c r="F1276" s="331"/>
      <c r="G1276" s="333">
        <f t="shared" si="31"/>
        <v>4574.0299999999879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289</v>
      </c>
      <c r="B1277" s="330">
        <v>2</v>
      </c>
      <c r="C1277" s="298">
        <v>46088</v>
      </c>
      <c r="D1277" s="299" t="s">
        <v>301</v>
      </c>
      <c r="E1277" s="331">
        <v>36.049999999999997</v>
      </c>
      <c r="F1277" s="331"/>
      <c r="G1277" s="333">
        <f t="shared" si="31"/>
        <v>4597.6499999999878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294</v>
      </c>
      <c r="B1278" s="330">
        <v>14</v>
      </c>
      <c r="C1278" s="298">
        <v>46087</v>
      </c>
      <c r="D1278" s="299" t="s">
        <v>366</v>
      </c>
      <c r="E1278" s="331">
        <v>66.67</v>
      </c>
      <c r="F1278" s="331"/>
      <c r="G1278" s="333">
        <f t="shared" si="31"/>
        <v>4633.699999999988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289</v>
      </c>
      <c r="B1279" s="330">
        <v>2</v>
      </c>
      <c r="C1279" s="298">
        <v>46087</v>
      </c>
      <c r="D1279" s="299" t="s">
        <v>296</v>
      </c>
      <c r="E1279" s="331">
        <v>17.850000000000001</v>
      </c>
      <c r="F1279" s="331"/>
      <c r="G1279" s="333">
        <f t="shared" si="31"/>
        <v>4700.3699999999881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289</v>
      </c>
      <c r="B1280" s="330">
        <v>1</v>
      </c>
      <c r="C1280" s="298">
        <v>46087</v>
      </c>
      <c r="D1280" s="299" t="s">
        <v>304</v>
      </c>
      <c r="E1280" s="331">
        <v>112.13</v>
      </c>
      <c r="F1280" s="331"/>
      <c r="G1280" s="333">
        <f t="shared" si="31"/>
        <v>4718.2199999999884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289</v>
      </c>
      <c r="B1281" s="330">
        <v>3</v>
      </c>
      <c r="C1281" s="298">
        <v>46087</v>
      </c>
      <c r="D1281" s="299" t="s">
        <v>324</v>
      </c>
      <c r="E1281" s="331">
        <v>7.31</v>
      </c>
      <c r="F1281" s="331"/>
      <c r="G1281" s="333">
        <f t="shared" si="31"/>
        <v>4830.3499999999885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291</v>
      </c>
      <c r="B1282" s="330">
        <v>39</v>
      </c>
      <c r="C1282" s="298">
        <v>46086</v>
      </c>
      <c r="D1282" s="299" t="s">
        <v>292</v>
      </c>
      <c r="E1282" s="331"/>
      <c r="F1282" s="331">
        <v>2763.78</v>
      </c>
      <c r="G1282" s="333">
        <f t="shared" si="31"/>
        <v>4837.6599999999889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289</v>
      </c>
      <c r="B1283" s="330">
        <v>4</v>
      </c>
      <c r="C1283" s="298">
        <v>46086</v>
      </c>
      <c r="D1283" s="299" t="s">
        <v>295</v>
      </c>
      <c r="E1283" s="331">
        <v>31.52</v>
      </c>
      <c r="F1283" s="331"/>
      <c r="G1283" s="333">
        <f t="shared" si="31"/>
        <v>2073.8799999999892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289</v>
      </c>
      <c r="B1284" s="330">
        <v>2</v>
      </c>
      <c r="C1284" s="298">
        <v>46086</v>
      </c>
      <c r="D1284" s="299" t="s">
        <v>358</v>
      </c>
      <c r="E1284" s="331">
        <v>14.86</v>
      </c>
      <c r="F1284" s="331"/>
      <c r="G1284" s="333">
        <f t="shared" si="31"/>
        <v>2105.3999999999892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289</v>
      </c>
      <c r="B1285" s="330">
        <v>8</v>
      </c>
      <c r="C1285" s="298">
        <v>46086</v>
      </c>
      <c r="D1285" s="299" t="s">
        <v>409</v>
      </c>
      <c r="E1285" s="331">
        <v>44.99</v>
      </c>
      <c r="F1285" s="331"/>
      <c r="G1285" s="333">
        <f t="shared" si="31"/>
        <v>2120.2599999999893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289</v>
      </c>
      <c r="B1286" s="330">
        <v>2</v>
      </c>
      <c r="C1286" s="298">
        <v>46085</v>
      </c>
      <c r="D1286" s="299" t="s">
        <v>421</v>
      </c>
      <c r="E1286" s="331">
        <v>15</v>
      </c>
      <c r="F1286" s="331"/>
      <c r="G1286" s="333">
        <f t="shared" si="31"/>
        <v>2165.2499999999891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289</v>
      </c>
      <c r="B1287" s="330">
        <v>2</v>
      </c>
      <c r="C1287" s="298">
        <v>46085</v>
      </c>
      <c r="D1287" s="299" t="s">
        <v>296</v>
      </c>
      <c r="E1287" s="331">
        <v>10.84</v>
      </c>
      <c r="F1287" s="331"/>
      <c r="G1287" s="333">
        <f t="shared" si="31"/>
        <v>2180.2499999999891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294</v>
      </c>
      <c r="B1288" s="330">
        <v>14</v>
      </c>
      <c r="C1288" s="298">
        <v>46085</v>
      </c>
      <c r="D1288" s="299" t="s">
        <v>367</v>
      </c>
      <c r="E1288" s="331">
        <v>68.739999999999995</v>
      </c>
      <c r="F1288" s="331"/>
      <c r="G1288" s="333">
        <f t="shared" si="31"/>
        <v>2191.0899999999892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289</v>
      </c>
      <c r="B1289" s="330">
        <v>4</v>
      </c>
      <c r="C1289" s="298">
        <v>46085</v>
      </c>
      <c r="D1289" s="299" t="s">
        <v>310</v>
      </c>
      <c r="E1289" s="331">
        <v>30.67</v>
      </c>
      <c r="F1289" s="331"/>
      <c r="G1289" s="333">
        <f t="shared" si="31"/>
        <v>2259.829999999989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294</v>
      </c>
      <c r="B1290" s="330">
        <v>17</v>
      </c>
      <c r="C1290" s="298">
        <v>46085</v>
      </c>
      <c r="D1290" s="299" t="s">
        <v>370</v>
      </c>
      <c r="E1290" s="331">
        <v>99</v>
      </c>
      <c r="F1290" s="331"/>
      <c r="G1290" s="333">
        <f t="shared" si="31"/>
        <v>2290.4999999999891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294</v>
      </c>
      <c r="B1291" s="330">
        <v>21</v>
      </c>
      <c r="C1291" s="298">
        <v>46084</v>
      </c>
      <c r="D1291" s="299" t="s">
        <v>194</v>
      </c>
      <c r="E1291" s="331">
        <v>40.72</v>
      </c>
      <c r="F1291" s="331"/>
      <c r="G1291" s="333">
        <f t="shared" si="31"/>
        <v>2389.4999999999891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284</v>
      </c>
      <c r="B1292" s="330">
        <v>36</v>
      </c>
      <c r="C1292" s="298">
        <v>46084</v>
      </c>
      <c r="D1292" s="299" t="s">
        <v>374</v>
      </c>
      <c r="E1292" s="331">
        <v>50</v>
      </c>
      <c r="F1292" s="331"/>
      <c r="G1292" s="333">
        <f t="shared" si="31"/>
        <v>2430.2199999999889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289</v>
      </c>
      <c r="B1293" s="330">
        <v>2</v>
      </c>
      <c r="C1293" s="298">
        <v>46084</v>
      </c>
      <c r="D1293" s="299" t="s">
        <v>296</v>
      </c>
      <c r="E1293" s="331">
        <v>14.67</v>
      </c>
      <c r="F1293" s="331"/>
      <c r="G1293" s="333">
        <f t="shared" si="31"/>
        <v>2480.2199999999889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289</v>
      </c>
      <c r="B1294" s="330">
        <v>4</v>
      </c>
      <c r="C1294" s="298">
        <v>46084</v>
      </c>
      <c r="D1294" s="299" t="s">
        <v>296</v>
      </c>
      <c r="E1294" s="331">
        <v>27.42</v>
      </c>
      <c r="F1294" s="331"/>
      <c r="G1294" s="333">
        <f t="shared" si="31"/>
        <v>2494.889999999989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289</v>
      </c>
      <c r="B1295" s="330">
        <v>6</v>
      </c>
      <c r="C1295" s="298">
        <v>46084</v>
      </c>
      <c r="D1295" s="299" t="s">
        <v>422</v>
      </c>
      <c r="E1295" s="331">
        <v>106.27</v>
      </c>
      <c r="F1295" s="331"/>
      <c r="G1295" s="333">
        <f t="shared" si="31"/>
        <v>2522.309999999989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289</v>
      </c>
      <c r="B1296" s="330">
        <v>6</v>
      </c>
      <c r="C1296" s="298">
        <v>46084</v>
      </c>
      <c r="D1296" s="299" t="s">
        <v>422</v>
      </c>
      <c r="E1296" s="331">
        <v>-107</v>
      </c>
      <c r="F1296" s="331"/>
      <c r="G1296" s="333">
        <f t="shared" si="31"/>
        <v>2628.579999999989</v>
      </c>
      <c r="H1296" s="334" t="s">
        <v>298</v>
      </c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289</v>
      </c>
      <c r="B1297" s="330">
        <v>2</v>
      </c>
      <c r="C1297" s="298">
        <v>46083</v>
      </c>
      <c r="D1297" s="299" t="s">
        <v>301</v>
      </c>
      <c r="E1297" s="331">
        <v>20</v>
      </c>
      <c r="F1297" s="331"/>
      <c r="G1297" s="333">
        <f t="shared" si="31"/>
        <v>2521.579999999989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287</v>
      </c>
      <c r="B1298" s="330" t="s">
        <v>287</v>
      </c>
      <c r="C1298" s="298">
        <v>46083</v>
      </c>
      <c r="D1298" s="299" t="s">
        <v>288</v>
      </c>
      <c r="E1298" s="331">
        <v>185.64</v>
      </c>
      <c r="F1298" s="331">
        <v>185.64</v>
      </c>
      <c r="G1298" s="333">
        <f t="shared" si="31"/>
        <v>2541.579999999989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289</v>
      </c>
      <c r="B1299" s="330">
        <v>2</v>
      </c>
      <c r="C1299" s="298">
        <v>46083</v>
      </c>
      <c r="D1299" s="299" t="s">
        <v>424</v>
      </c>
      <c r="E1299" s="331">
        <v>70.12</v>
      </c>
      <c r="F1299" s="331"/>
      <c r="G1299" s="333">
        <f t="shared" si="31"/>
        <v>2541.579999999989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294</v>
      </c>
      <c r="B1300" s="330">
        <v>17</v>
      </c>
      <c r="C1300" s="298">
        <v>46083</v>
      </c>
      <c r="D1300" s="299" t="s">
        <v>188</v>
      </c>
      <c r="E1300" s="331">
        <v>41.44</v>
      </c>
      <c r="F1300" s="331"/>
      <c r="G1300" s="333">
        <f t="shared" si="31"/>
        <v>2611.6999999999889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289</v>
      </c>
      <c r="B1301" s="330">
        <v>8</v>
      </c>
      <c r="C1301" s="298">
        <v>46083</v>
      </c>
      <c r="D1301" s="299" t="s">
        <v>296</v>
      </c>
      <c r="E1301" s="331">
        <v>8.7200000000000006</v>
      </c>
      <c r="F1301" s="331"/>
      <c r="G1301" s="333">
        <f t="shared" si="31"/>
        <v>2653.139999999989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294</v>
      </c>
      <c r="B1302" s="330">
        <v>22</v>
      </c>
      <c r="C1302" s="298">
        <v>46082</v>
      </c>
      <c r="D1302" s="299" t="s">
        <v>375</v>
      </c>
      <c r="E1302" s="331">
        <v>6.37</v>
      </c>
      <c r="F1302" s="331"/>
      <c r="G1302" s="333">
        <f t="shared" si="31"/>
        <v>2661.8599999999888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289</v>
      </c>
      <c r="B1303" s="330">
        <v>2</v>
      </c>
      <c r="C1303" s="298">
        <v>46082</v>
      </c>
      <c r="D1303" s="299" t="s">
        <v>296</v>
      </c>
      <c r="E1303" s="331">
        <v>9.8699999999999992</v>
      </c>
      <c r="F1303" s="331"/>
      <c r="G1303" s="333">
        <f t="shared" si="31"/>
        <v>2668.2299999999886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289</v>
      </c>
      <c r="B1304" s="330">
        <v>1</v>
      </c>
      <c r="C1304" s="298">
        <v>46082</v>
      </c>
      <c r="D1304" s="299" t="s">
        <v>311</v>
      </c>
      <c r="E1304" s="331">
        <v>119.55</v>
      </c>
      <c r="F1304" s="331"/>
      <c r="G1304" s="333">
        <f t="shared" si="31"/>
        <v>2678.0999999999885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289</v>
      </c>
      <c r="B1305" s="330">
        <v>3</v>
      </c>
      <c r="C1305" s="298">
        <v>46082</v>
      </c>
      <c r="D1305" s="299" t="s">
        <v>348</v>
      </c>
      <c r="E1305" s="331">
        <v>25</v>
      </c>
      <c r="F1305" s="331"/>
      <c r="G1305" s="333">
        <f t="shared" si="31"/>
        <v>2797.6499999999887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289</v>
      </c>
      <c r="B1306" s="330">
        <v>1</v>
      </c>
      <c r="C1306" s="298">
        <v>46082</v>
      </c>
      <c r="D1306" s="299" t="s">
        <v>304</v>
      </c>
      <c r="E1306" s="331">
        <v>119.17</v>
      </c>
      <c r="F1306" s="331"/>
      <c r="G1306" s="333">
        <f t="shared" si="31"/>
        <v>2822.6499999999887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284</v>
      </c>
      <c r="B1307" s="330">
        <v>37</v>
      </c>
      <c r="C1307" s="298">
        <v>46081</v>
      </c>
      <c r="D1307" s="299" t="s">
        <v>425</v>
      </c>
      <c r="E1307" s="331">
        <v>3764.91</v>
      </c>
      <c r="F1307" s="331"/>
      <c r="G1307" s="333">
        <f t="shared" si="31"/>
        <v>2941.8199999999888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286</v>
      </c>
      <c r="B1308" s="330">
        <v>25</v>
      </c>
      <c r="C1308" s="298">
        <v>46081</v>
      </c>
      <c r="D1308" s="298" t="s">
        <v>204</v>
      </c>
      <c r="E1308" s="331">
        <v>350</v>
      </c>
      <c r="F1308" s="331"/>
      <c r="G1308" s="333">
        <f t="shared" si="31"/>
        <v>6706.7299999999886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286</v>
      </c>
      <c r="B1309" s="330">
        <v>26</v>
      </c>
      <c r="C1309" s="298">
        <v>46081</v>
      </c>
      <c r="D1309" s="298" t="s">
        <v>205</v>
      </c>
      <c r="E1309" s="331">
        <v>320</v>
      </c>
      <c r="F1309" s="331"/>
      <c r="G1309" s="333">
        <f t="shared" si="31"/>
        <v>7056.7299999999886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286</v>
      </c>
      <c r="B1310" s="330">
        <v>27</v>
      </c>
      <c r="C1310" s="298">
        <v>46081</v>
      </c>
      <c r="D1310" s="298" t="s">
        <v>206</v>
      </c>
      <c r="E1310" s="331">
        <v>25</v>
      </c>
      <c r="F1310" s="331"/>
      <c r="G1310" s="333">
        <f t="shared" si="31"/>
        <v>7376.7299999999886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286</v>
      </c>
      <c r="B1311" s="330">
        <v>28</v>
      </c>
      <c r="C1311" s="298">
        <v>46081</v>
      </c>
      <c r="D1311" s="298" t="s">
        <v>207</v>
      </c>
      <c r="E1311" s="331">
        <v>25</v>
      </c>
      <c r="F1311" s="331"/>
      <c r="G1311" s="333">
        <f t="shared" si="31"/>
        <v>7401.7299999999886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286</v>
      </c>
      <c r="B1312" s="330">
        <v>29</v>
      </c>
      <c r="C1312" s="298">
        <v>46081</v>
      </c>
      <c r="D1312" s="298" t="s">
        <v>208</v>
      </c>
      <c r="E1312" s="331">
        <v>45</v>
      </c>
      <c r="F1312" s="331"/>
      <c r="G1312" s="333">
        <f t="shared" si="31"/>
        <v>7426.7299999999886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286</v>
      </c>
      <c r="B1313" s="330">
        <v>30</v>
      </c>
      <c r="C1313" s="298">
        <v>46081</v>
      </c>
      <c r="D1313" s="298" t="s">
        <v>209</v>
      </c>
      <c r="E1313" s="331">
        <v>400</v>
      </c>
      <c r="F1313" s="331"/>
      <c r="G1313" s="333">
        <f t="shared" si="31"/>
        <v>7471.7299999999886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286</v>
      </c>
      <c r="B1314" s="330">
        <v>31</v>
      </c>
      <c r="C1314" s="298">
        <v>46081</v>
      </c>
      <c r="D1314" s="298" t="s">
        <v>210</v>
      </c>
      <c r="E1314" s="331">
        <v>375</v>
      </c>
      <c r="F1314" s="331"/>
      <c r="G1314" s="333">
        <f t="shared" si="31"/>
        <v>7871.7299999999886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286</v>
      </c>
      <c r="B1315" s="330">
        <v>32</v>
      </c>
      <c r="C1315" s="298">
        <v>46081</v>
      </c>
      <c r="D1315" s="298" t="s">
        <v>211</v>
      </c>
      <c r="E1315" s="331">
        <v>100</v>
      </c>
      <c r="F1315" s="331"/>
      <c r="G1315" s="333">
        <f t="shared" si="31"/>
        <v>8246.7299999999886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286</v>
      </c>
      <c r="B1316" s="330">
        <v>33</v>
      </c>
      <c r="C1316" s="298">
        <v>46081</v>
      </c>
      <c r="D1316" s="298" t="s">
        <v>212</v>
      </c>
      <c r="E1316" s="331">
        <v>85</v>
      </c>
      <c r="F1316" s="331"/>
      <c r="G1316" s="333">
        <f t="shared" si="31"/>
        <v>8346.7299999999886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286</v>
      </c>
      <c r="B1317" s="330">
        <v>34</v>
      </c>
      <c r="C1317" s="298">
        <v>46081</v>
      </c>
      <c r="D1317" s="298" t="s">
        <v>213</v>
      </c>
      <c r="E1317" s="331">
        <v>230</v>
      </c>
      <c r="F1317" s="331"/>
      <c r="G1317" s="333">
        <f t="shared" si="31"/>
        <v>8431.7299999999886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286</v>
      </c>
      <c r="B1318" s="330">
        <v>35</v>
      </c>
      <c r="C1318" s="298">
        <v>46081</v>
      </c>
      <c r="D1318" s="298" t="s">
        <v>214</v>
      </c>
      <c r="E1318" s="331">
        <v>45</v>
      </c>
      <c r="F1318" s="331"/>
      <c r="G1318" s="333">
        <f t="shared" si="31"/>
        <v>8661.7299999999886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294</v>
      </c>
      <c r="B1319" s="330">
        <v>42</v>
      </c>
      <c r="C1319" s="298">
        <v>46081</v>
      </c>
      <c r="D1319" s="298" t="s">
        <v>200</v>
      </c>
      <c r="E1319" s="331">
        <v>51.19</v>
      </c>
      <c r="F1319" s="331"/>
      <c r="G1319" s="333">
        <f t="shared" si="31"/>
        <v>8706.7299999999886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294</v>
      </c>
      <c r="B1320" s="330">
        <v>43</v>
      </c>
      <c r="C1320" s="298">
        <v>46081</v>
      </c>
      <c r="D1320" s="298" t="s">
        <v>201</v>
      </c>
      <c r="E1320" s="331">
        <v>37.17</v>
      </c>
      <c r="F1320" s="331"/>
      <c r="G1320" s="333">
        <f t="shared" si="31"/>
        <v>8757.9199999999892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294</v>
      </c>
      <c r="B1321" s="330">
        <v>10</v>
      </c>
      <c r="C1321" s="298">
        <v>46081</v>
      </c>
      <c r="D1321" s="298" t="s">
        <v>176</v>
      </c>
      <c r="E1321" s="331">
        <v>17.899999999999999</v>
      </c>
      <c r="F1321" s="331"/>
      <c r="G1321" s="333">
        <f t="shared" si="31"/>
        <v>8795.0899999999892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289</v>
      </c>
      <c r="B1322" s="330">
        <v>2</v>
      </c>
      <c r="C1322" s="298">
        <v>46080</v>
      </c>
      <c r="D1322" s="298" t="s">
        <v>358</v>
      </c>
      <c r="E1322" s="331">
        <v>11.17</v>
      </c>
      <c r="F1322" s="331"/>
      <c r="G1322" s="333">
        <f t="shared" si="31"/>
        <v>8812.9899999999889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289</v>
      </c>
      <c r="B1323" s="330">
        <v>2</v>
      </c>
      <c r="C1323" s="298">
        <v>46080</v>
      </c>
      <c r="D1323" s="299" t="s">
        <v>426</v>
      </c>
      <c r="E1323" s="331">
        <v>25</v>
      </c>
      <c r="F1323" s="331"/>
      <c r="G1323" s="333">
        <f t="shared" si="31"/>
        <v>8824.1599999999889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289</v>
      </c>
      <c r="B1324" s="330">
        <v>2</v>
      </c>
      <c r="C1324" s="298">
        <v>46080</v>
      </c>
      <c r="D1324" s="299" t="s">
        <v>358</v>
      </c>
      <c r="E1324" s="331">
        <v>22.84</v>
      </c>
      <c r="F1324" s="331"/>
      <c r="G1324" s="333">
        <f t="shared" si="31"/>
        <v>8849.1599999999889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289</v>
      </c>
      <c r="B1325" s="330">
        <v>6</v>
      </c>
      <c r="C1325" s="298">
        <v>46080</v>
      </c>
      <c r="D1325" s="299" t="s">
        <v>427</v>
      </c>
      <c r="E1325" s="331">
        <v>-88</v>
      </c>
      <c r="F1325" s="331"/>
      <c r="G1325" s="333">
        <f t="shared" si="31"/>
        <v>8871.9999999999891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291</v>
      </c>
      <c r="B1326" s="330">
        <v>38</v>
      </c>
      <c r="C1326" s="298">
        <v>46080</v>
      </c>
      <c r="D1326" s="299" t="s">
        <v>293</v>
      </c>
      <c r="E1326" s="331"/>
      <c r="F1326" s="331">
        <v>4278.1499999999996</v>
      </c>
      <c r="G1326" s="333">
        <f t="shared" si="31"/>
        <v>8783.9999999999891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289</v>
      </c>
      <c r="B1327" s="330">
        <v>6</v>
      </c>
      <c r="C1327" s="298">
        <v>46080</v>
      </c>
      <c r="D1327" s="299" t="s">
        <v>428</v>
      </c>
      <c r="E1327" s="331">
        <v>25.93</v>
      </c>
      <c r="F1327" s="331"/>
      <c r="G1327" s="333">
        <f t="shared" si="31"/>
        <v>4505.8499999999904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289</v>
      </c>
      <c r="B1328" s="330">
        <v>4</v>
      </c>
      <c r="C1328" s="298">
        <v>46079</v>
      </c>
      <c r="D1328" s="299" t="s">
        <v>310</v>
      </c>
      <c r="E1328" s="331">
        <v>29.84</v>
      </c>
      <c r="F1328" s="331"/>
      <c r="G1328" s="333">
        <f t="shared" si="31"/>
        <v>4531.7799999999907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289</v>
      </c>
      <c r="B1329" s="330">
        <v>5</v>
      </c>
      <c r="C1329" s="298">
        <v>46079</v>
      </c>
      <c r="D1329" s="299" t="s">
        <v>429</v>
      </c>
      <c r="E1329" s="331">
        <v>103.25</v>
      </c>
      <c r="F1329" s="331"/>
      <c r="G1329" s="333">
        <f t="shared" si="31"/>
        <v>4561.6199999999908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289</v>
      </c>
      <c r="B1330" s="330">
        <v>8</v>
      </c>
      <c r="C1330" s="298">
        <v>46079</v>
      </c>
      <c r="D1330" s="299" t="s">
        <v>357</v>
      </c>
      <c r="E1330" s="331">
        <v>26.02</v>
      </c>
      <c r="F1330" s="331"/>
      <c r="G1330" s="333">
        <f t="shared" si="31"/>
        <v>4664.8699999999908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294</v>
      </c>
      <c r="B1331" s="330">
        <v>24</v>
      </c>
      <c r="C1331" s="298">
        <v>46079</v>
      </c>
      <c r="D1331" s="299" t="s">
        <v>860</v>
      </c>
      <c r="E1331" s="331">
        <v>84.83</v>
      </c>
      <c r="F1331" s="331"/>
      <c r="G1331" s="333">
        <f t="shared" si="31"/>
        <v>4690.8899999999912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289</v>
      </c>
      <c r="B1332" s="330">
        <v>2</v>
      </c>
      <c r="C1332" s="298">
        <v>46079</v>
      </c>
      <c r="D1332" s="299" t="s">
        <v>296</v>
      </c>
      <c r="E1332" s="331">
        <v>17.87</v>
      </c>
      <c r="F1332" s="331"/>
      <c r="G1332" s="333">
        <f t="shared" si="31"/>
        <v>4775.7199999999912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289</v>
      </c>
      <c r="B1333" s="330">
        <v>5</v>
      </c>
      <c r="C1333" s="298">
        <v>46079</v>
      </c>
      <c r="D1333" s="299" t="s">
        <v>430</v>
      </c>
      <c r="E1333" s="331">
        <v>123.64</v>
      </c>
      <c r="F1333" s="331"/>
      <c r="G1333" s="333">
        <f t="shared" si="31"/>
        <v>4793.5899999999911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289</v>
      </c>
      <c r="B1334" s="330">
        <v>8</v>
      </c>
      <c r="C1334" s="298">
        <v>46078</v>
      </c>
      <c r="D1334" s="299" t="s">
        <v>319</v>
      </c>
      <c r="E1334" s="331">
        <v>18.5</v>
      </c>
      <c r="F1334" s="331"/>
      <c r="G1334" s="333">
        <f t="shared" si="31"/>
        <v>4917.2299999999914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289</v>
      </c>
      <c r="B1335" s="330">
        <v>4</v>
      </c>
      <c r="C1335" s="298">
        <v>46078</v>
      </c>
      <c r="D1335" s="299" t="s">
        <v>296</v>
      </c>
      <c r="E1335" s="331">
        <v>50.96</v>
      </c>
      <c r="F1335" s="331"/>
      <c r="G1335" s="333">
        <f t="shared" si="31"/>
        <v>4935.7299999999914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289</v>
      </c>
      <c r="B1336" s="330">
        <v>8</v>
      </c>
      <c r="C1336" s="298">
        <v>46078</v>
      </c>
      <c r="D1336" s="299" t="s">
        <v>296</v>
      </c>
      <c r="E1336" s="331">
        <v>11.28</v>
      </c>
      <c r="F1336" s="331"/>
      <c r="G1336" s="333">
        <f t="shared" si="31"/>
        <v>4986.6899999999914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294</v>
      </c>
      <c r="B1337" s="330">
        <v>12</v>
      </c>
      <c r="C1337" s="298">
        <v>46078</v>
      </c>
      <c r="D1337" s="299" t="s">
        <v>314</v>
      </c>
      <c r="E1337" s="331">
        <v>204.47</v>
      </c>
      <c r="F1337" s="331"/>
      <c r="G1337" s="333">
        <f t="shared" si="31"/>
        <v>4997.9699999999912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289</v>
      </c>
      <c r="B1338" s="330">
        <v>8</v>
      </c>
      <c r="C1338" s="298">
        <v>46078</v>
      </c>
      <c r="D1338" s="299" t="s">
        <v>308</v>
      </c>
      <c r="E1338" s="331">
        <v>47.99</v>
      </c>
      <c r="F1338" s="331"/>
      <c r="G1338" s="333">
        <f t="shared" si="31"/>
        <v>5202.4399999999914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289</v>
      </c>
      <c r="B1339" s="330">
        <v>1</v>
      </c>
      <c r="C1339" s="298">
        <v>46078</v>
      </c>
      <c r="D1339" s="299" t="s">
        <v>304</v>
      </c>
      <c r="E1339" s="331">
        <v>19.09</v>
      </c>
      <c r="F1339" s="331"/>
      <c r="G1339" s="333">
        <f t="shared" si="31"/>
        <v>5250.4299999999912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294</v>
      </c>
      <c r="B1340" s="330">
        <v>23</v>
      </c>
      <c r="C1340" s="298">
        <v>46076</v>
      </c>
      <c r="D1340" s="299" t="s">
        <v>67</v>
      </c>
      <c r="E1340" s="331">
        <v>650.88</v>
      </c>
      <c r="F1340" s="331"/>
      <c r="G1340" s="333">
        <f t="shared" si="31"/>
        <v>5269.5199999999913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289</v>
      </c>
      <c r="B1341" s="330">
        <v>6</v>
      </c>
      <c r="C1341" s="298">
        <v>46076</v>
      </c>
      <c r="D1341" s="299" t="s">
        <v>351</v>
      </c>
      <c r="E1341" s="331">
        <v>35</v>
      </c>
      <c r="F1341" s="331"/>
      <c r="G1341" s="333">
        <f t="shared" si="31"/>
        <v>5920.3999999999915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289</v>
      </c>
      <c r="B1342" s="330">
        <v>1</v>
      </c>
      <c r="C1342" s="298">
        <v>46076</v>
      </c>
      <c r="D1342" s="299" t="s">
        <v>306</v>
      </c>
      <c r="E1342" s="331">
        <v>128.97999999999999</v>
      </c>
      <c r="F1342" s="331"/>
      <c r="G1342" s="333">
        <f t="shared" si="31"/>
        <v>5955.3999999999915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289</v>
      </c>
      <c r="B1343" s="330">
        <v>1</v>
      </c>
      <c r="C1343" s="298">
        <v>46076</v>
      </c>
      <c r="D1343" s="299" t="s">
        <v>320</v>
      </c>
      <c r="E1343" s="331">
        <v>52.55</v>
      </c>
      <c r="F1343" s="331"/>
      <c r="G1343" s="333">
        <f t="shared" si="31"/>
        <v>6084.379999999991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289</v>
      </c>
      <c r="B1344" s="330">
        <v>3</v>
      </c>
      <c r="C1344" s="298">
        <v>46075</v>
      </c>
      <c r="D1344" s="299" t="s">
        <v>348</v>
      </c>
      <c r="E1344" s="331">
        <v>13.76</v>
      </c>
      <c r="F1344" s="331"/>
      <c r="G1344" s="333">
        <f t="shared" si="31"/>
        <v>6136.9299999999912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289</v>
      </c>
      <c r="B1345" s="330">
        <v>1</v>
      </c>
      <c r="C1345" s="298">
        <v>46075</v>
      </c>
      <c r="D1345" s="299" t="s">
        <v>311</v>
      </c>
      <c r="E1345" s="331">
        <v>187.64</v>
      </c>
      <c r="F1345" s="331"/>
      <c r="G1345" s="333">
        <f t="shared" si="31"/>
        <v>6150.6899999999914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289</v>
      </c>
      <c r="B1346" s="330">
        <v>1</v>
      </c>
      <c r="C1346" s="298">
        <v>46074</v>
      </c>
      <c r="D1346" s="299" t="s">
        <v>393</v>
      </c>
      <c r="E1346" s="331">
        <v>75.78</v>
      </c>
      <c r="F1346" s="331"/>
      <c r="G1346" s="333">
        <f t="shared" si="31"/>
        <v>6338.3299999999917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289</v>
      </c>
      <c r="B1347" s="330">
        <v>2</v>
      </c>
      <c r="C1347" s="298">
        <v>46074</v>
      </c>
      <c r="D1347" s="299" t="s">
        <v>392</v>
      </c>
      <c r="E1347" s="331">
        <v>27.41</v>
      </c>
      <c r="F1347" s="331"/>
      <c r="G1347" s="333">
        <f t="shared" si="31"/>
        <v>6414.1099999999915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289</v>
      </c>
      <c r="B1348" s="330">
        <v>4</v>
      </c>
      <c r="C1348" s="298">
        <v>46074</v>
      </c>
      <c r="D1348" s="299" t="s">
        <v>431</v>
      </c>
      <c r="E1348" s="331">
        <v>32.049999999999997</v>
      </c>
      <c r="F1348" s="331"/>
      <c r="G1348" s="333">
        <f t="shared" si="31"/>
        <v>6441.5199999999913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289</v>
      </c>
      <c r="B1349" s="330">
        <v>2</v>
      </c>
      <c r="C1349" s="298">
        <v>46074</v>
      </c>
      <c r="D1349" s="299" t="s">
        <v>358</v>
      </c>
      <c r="E1349" s="331">
        <v>9.4700000000000006</v>
      </c>
      <c r="F1349" s="331"/>
      <c r="G1349" s="333">
        <f t="shared" si="31"/>
        <v>6473.5699999999915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289</v>
      </c>
      <c r="B1350" s="330">
        <v>2</v>
      </c>
      <c r="C1350" s="298">
        <v>46073</v>
      </c>
      <c r="D1350" s="299" t="s">
        <v>296</v>
      </c>
      <c r="E1350" s="331">
        <v>14.47</v>
      </c>
      <c r="F1350" s="331"/>
      <c r="G1350" s="333">
        <f t="shared" si="31"/>
        <v>6483.0399999999918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289</v>
      </c>
      <c r="B1351" s="330">
        <v>3</v>
      </c>
      <c r="C1351" s="298">
        <v>46073</v>
      </c>
      <c r="D1351" s="299" t="s">
        <v>355</v>
      </c>
      <c r="E1351" s="331">
        <v>11.97</v>
      </c>
      <c r="F1351" s="331"/>
      <c r="G1351" s="333">
        <f t="shared" si="31"/>
        <v>6497.509999999992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289</v>
      </c>
      <c r="B1352" s="330">
        <v>4</v>
      </c>
      <c r="C1352" s="298">
        <v>46073</v>
      </c>
      <c r="D1352" s="299" t="s">
        <v>355</v>
      </c>
      <c r="E1352" s="331">
        <v>59.88</v>
      </c>
      <c r="F1352" s="331"/>
      <c r="G1352" s="333">
        <f t="shared" si="31"/>
        <v>6509.4799999999923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289</v>
      </c>
      <c r="B1353" s="330">
        <v>2</v>
      </c>
      <c r="C1353" s="298">
        <v>46073</v>
      </c>
      <c r="D1353" s="299" t="s">
        <v>418</v>
      </c>
      <c r="E1353" s="331">
        <v>19.57</v>
      </c>
      <c r="F1353" s="331"/>
      <c r="G1353" s="333">
        <f t="shared" si="31"/>
        <v>6569.3599999999924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294</v>
      </c>
      <c r="B1354" s="330">
        <v>22</v>
      </c>
      <c r="C1354" s="298">
        <v>46073</v>
      </c>
      <c r="D1354" s="299" t="s">
        <v>323</v>
      </c>
      <c r="E1354" s="331">
        <v>20.22</v>
      </c>
      <c r="F1354" s="331"/>
      <c r="G1354" s="333">
        <f t="shared" si="31"/>
        <v>6588.9299999999921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289</v>
      </c>
      <c r="B1355" s="330">
        <v>2</v>
      </c>
      <c r="C1355" s="298">
        <v>46073</v>
      </c>
      <c r="D1355" s="299" t="s">
        <v>358</v>
      </c>
      <c r="E1355" s="331">
        <v>5.3</v>
      </c>
      <c r="F1355" s="331"/>
      <c r="G1355" s="333">
        <f t="shared" si="31"/>
        <v>6609.1499999999924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289</v>
      </c>
      <c r="B1356" s="330">
        <v>3</v>
      </c>
      <c r="C1356" s="298">
        <v>46073</v>
      </c>
      <c r="D1356" s="299" t="s">
        <v>324</v>
      </c>
      <c r="E1356" s="331">
        <v>8.1300000000000008</v>
      </c>
      <c r="F1356" s="331"/>
      <c r="G1356" s="333">
        <f t="shared" si="31"/>
        <v>6614.4499999999925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289</v>
      </c>
      <c r="B1357" s="330">
        <v>4</v>
      </c>
      <c r="C1357" s="298">
        <v>46073</v>
      </c>
      <c r="D1357" s="299" t="s">
        <v>310</v>
      </c>
      <c r="E1357" s="331">
        <v>32.43</v>
      </c>
      <c r="F1357" s="331"/>
      <c r="G1357" s="333">
        <f t="shared" si="31"/>
        <v>6622.5799999999927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289</v>
      </c>
      <c r="B1358" s="330">
        <v>8</v>
      </c>
      <c r="C1358" s="298">
        <v>46073</v>
      </c>
      <c r="D1358" s="299" t="s">
        <v>432</v>
      </c>
      <c r="E1358" s="331">
        <v>98.65</v>
      </c>
      <c r="F1358" s="331"/>
      <c r="G1358" s="333">
        <f t="shared" si="31"/>
        <v>6655.0099999999929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289</v>
      </c>
      <c r="B1359" s="330">
        <v>6</v>
      </c>
      <c r="C1359" s="298">
        <v>46072</v>
      </c>
      <c r="D1359" s="299" t="s">
        <v>300</v>
      </c>
      <c r="E1359" s="331">
        <v>30.87</v>
      </c>
      <c r="F1359" s="331"/>
      <c r="G1359" s="333">
        <f t="shared" si="31"/>
        <v>6753.6599999999926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289</v>
      </c>
      <c r="B1360" s="330">
        <v>6</v>
      </c>
      <c r="C1360" s="298">
        <v>46072</v>
      </c>
      <c r="D1360" s="299" t="s">
        <v>300</v>
      </c>
      <c r="E1360" s="331">
        <v>15.96</v>
      </c>
      <c r="F1360" s="331"/>
      <c r="G1360" s="333">
        <f t="shared" si="31"/>
        <v>6784.5299999999925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289</v>
      </c>
      <c r="B1361" s="330">
        <v>2</v>
      </c>
      <c r="C1361" s="298">
        <v>46072</v>
      </c>
      <c r="D1361" s="299" t="s">
        <v>296</v>
      </c>
      <c r="E1361" s="331">
        <v>17.36</v>
      </c>
      <c r="F1361" s="331"/>
      <c r="G1361" s="333">
        <f t="shared" si="31"/>
        <v>6800.4899999999925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294</v>
      </c>
      <c r="B1362" s="330">
        <v>22</v>
      </c>
      <c r="C1362" s="298">
        <v>46072</v>
      </c>
      <c r="D1362" s="299" t="s">
        <v>328</v>
      </c>
      <c r="E1362" s="331">
        <v>7.46</v>
      </c>
      <c r="F1362" s="331"/>
      <c r="G1362" s="333">
        <f t="shared" si="31"/>
        <v>6817.8499999999922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291</v>
      </c>
      <c r="B1363" s="330">
        <v>39</v>
      </c>
      <c r="C1363" s="298">
        <v>46072</v>
      </c>
      <c r="D1363" s="299" t="s">
        <v>292</v>
      </c>
      <c r="E1363" s="331"/>
      <c r="F1363" s="331">
        <v>2763.77</v>
      </c>
      <c r="G1363" s="333">
        <f t="shared" si="31"/>
        <v>6825.3099999999922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335</v>
      </c>
      <c r="B1364" s="330" t="s">
        <v>335</v>
      </c>
      <c r="C1364" s="298">
        <v>46071</v>
      </c>
      <c r="D1364" s="299" t="s">
        <v>336</v>
      </c>
      <c r="E1364" s="331">
        <v>182.55</v>
      </c>
      <c r="F1364" s="331"/>
      <c r="G1364" s="333">
        <f t="shared" si="31"/>
        <v>4061.5399999999927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294</v>
      </c>
      <c r="B1365" s="330">
        <v>15</v>
      </c>
      <c r="C1365" s="298">
        <v>46071</v>
      </c>
      <c r="D1365" s="299" t="s">
        <v>185</v>
      </c>
      <c r="E1365" s="331">
        <v>188.16</v>
      </c>
      <c r="F1365" s="331"/>
      <c r="G1365" s="333">
        <f t="shared" si="31"/>
        <v>4244.0899999999929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291</v>
      </c>
      <c r="B1366" s="330">
        <v>40</v>
      </c>
      <c r="C1366" s="298">
        <v>46071</v>
      </c>
      <c r="D1366" s="299" t="s">
        <v>316</v>
      </c>
      <c r="E1366" s="331"/>
      <c r="F1366" s="331">
        <v>1281.58</v>
      </c>
      <c r="G1366" s="333">
        <f t="shared" si="31"/>
        <v>4432.2499999999927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289</v>
      </c>
      <c r="B1367" s="330">
        <v>6</v>
      </c>
      <c r="C1367" s="298">
        <v>46071</v>
      </c>
      <c r="D1367" s="299" t="s">
        <v>433</v>
      </c>
      <c r="E1367" s="331">
        <v>-146</v>
      </c>
      <c r="F1367" s="331"/>
      <c r="G1367" s="333">
        <f t="shared" si="31"/>
        <v>3150.6699999999933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3">
      <c r="A1368" s="329" t="s">
        <v>289</v>
      </c>
      <c r="B1368" s="330">
        <v>2</v>
      </c>
      <c r="C1368" s="298">
        <v>46071</v>
      </c>
      <c r="D1368" s="299" t="s">
        <v>434</v>
      </c>
      <c r="E1368" s="331">
        <v>-13</v>
      </c>
      <c r="F1368" s="331"/>
      <c r="G1368" s="333">
        <f t="shared" si="31"/>
        <v>3004.6699999999933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3">
      <c r="A1369" s="329" t="s">
        <v>335</v>
      </c>
      <c r="B1369" s="330" t="s">
        <v>335</v>
      </c>
      <c r="C1369" s="298">
        <v>46071</v>
      </c>
      <c r="D1369" s="299" t="s">
        <v>460</v>
      </c>
      <c r="E1369" s="331"/>
      <c r="F1369" s="331">
        <v>191</v>
      </c>
      <c r="G1369" s="333">
        <f t="shared" si="31"/>
        <v>2991.6699999999933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3">
      <c r="A1370" s="329" t="s">
        <v>289</v>
      </c>
      <c r="B1370" s="330">
        <v>6</v>
      </c>
      <c r="C1370" s="298">
        <v>46071</v>
      </c>
      <c r="D1370" s="299" t="s">
        <v>300</v>
      </c>
      <c r="E1370" s="331">
        <v>43.63</v>
      </c>
      <c r="F1370" s="331"/>
      <c r="G1370" s="333">
        <f t="shared" si="31"/>
        <v>2800.6699999999933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3">
      <c r="A1371" s="329" t="s">
        <v>289</v>
      </c>
      <c r="B1371" s="330">
        <v>6</v>
      </c>
      <c r="C1371" s="298">
        <v>46071</v>
      </c>
      <c r="D1371" s="299" t="s">
        <v>300</v>
      </c>
      <c r="E1371" s="331">
        <v>10.64</v>
      </c>
      <c r="F1371" s="331"/>
      <c r="G1371" s="333">
        <f t="shared" si="31"/>
        <v>2844.2999999999934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3">
      <c r="A1372" s="329" t="s">
        <v>289</v>
      </c>
      <c r="B1372" s="330">
        <v>8</v>
      </c>
      <c r="C1372" s="298">
        <v>46071</v>
      </c>
      <c r="D1372" s="299" t="s">
        <v>296</v>
      </c>
      <c r="E1372" s="331">
        <v>14.87</v>
      </c>
      <c r="F1372" s="331"/>
      <c r="G1372" s="333">
        <f t="shared" si="31"/>
        <v>2854.9399999999932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3">
      <c r="A1373" s="329" t="s">
        <v>289</v>
      </c>
      <c r="B1373" s="330">
        <v>2</v>
      </c>
      <c r="C1373" s="298">
        <v>46071</v>
      </c>
      <c r="D1373" s="299" t="s">
        <v>295</v>
      </c>
      <c r="E1373" s="331">
        <v>12.99</v>
      </c>
      <c r="F1373" s="331"/>
      <c r="G1373" s="333">
        <f t="shared" si="31"/>
        <v>2869.8099999999931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3">
      <c r="A1374" s="329" t="s">
        <v>289</v>
      </c>
      <c r="B1374" s="330">
        <v>4</v>
      </c>
      <c r="C1374" s="298">
        <v>46071</v>
      </c>
      <c r="D1374" s="299" t="s">
        <v>295</v>
      </c>
      <c r="E1374" s="331">
        <v>29.47</v>
      </c>
      <c r="F1374" s="331"/>
      <c r="G1374" s="333">
        <f t="shared" si="31"/>
        <v>2882.7999999999929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3">
      <c r="A1375" s="329" t="s">
        <v>294</v>
      </c>
      <c r="B1375" s="330">
        <v>22</v>
      </c>
      <c r="C1375" s="298">
        <v>46071</v>
      </c>
      <c r="D1375" s="299" t="s">
        <v>401</v>
      </c>
      <c r="E1375" s="331">
        <v>13.84</v>
      </c>
      <c r="F1375" s="331"/>
      <c r="G1375" s="333">
        <f t="shared" si="31"/>
        <v>2912.2699999999927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3">
      <c r="A1376" s="329" t="s">
        <v>289</v>
      </c>
      <c r="B1376" s="330">
        <v>2</v>
      </c>
      <c r="C1376" s="298">
        <v>46071</v>
      </c>
      <c r="D1376" s="299" t="s">
        <v>435</v>
      </c>
      <c r="E1376" s="331">
        <v>64.569999999999993</v>
      </c>
      <c r="F1376" s="331"/>
      <c r="G1376" s="333">
        <f t="shared" si="31"/>
        <v>2926.1099999999929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3">
      <c r="A1377" s="329" t="s">
        <v>294</v>
      </c>
      <c r="B1377" s="330">
        <v>21</v>
      </c>
      <c r="C1377" s="298">
        <v>46070</v>
      </c>
      <c r="D1377" s="299" t="s">
        <v>194</v>
      </c>
      <c r="E1377" s="331">
        <v>81</v>
      </c>
      <c r="F1377" s="331"/>
      <c r="G1377" s="333">
        <f t="shared" si="31"/>
        <v>2990.679999999993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3">
      <c r="A1378" s="329" t="s">
        <v>289</v>
      </c>
      <c r="B1378" s="330">
        <v>2</v>
      </c>
      <c r="C1378" s="298">
        <v>46070</v>
      </c>
      <c r="D1378" s="299" t="s">
        <v>384</v>
      </c>
      <c r="E1378" s="331">
        <v>81.41</v>
      </c>
      <c r="F1378" s="331"/>
      <c r="G1378" s="333">
        <f t="shared" si="31"/>
        <v>3071.679999999993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3">
      <c r="A1379" s="329" t="s">
        <v>289</v>
      </c>
      <c r="B1379" s="330">
        <v>6</v>
      </c>
      <c r="C1379" s="298">
        <v>46070</v>
      </c>
      <c r="D1379" s="299" t="s">
        <v>300</v>
      </c>
      <c r="E1379" s="331">
        <v>113.74</v>
      </c>
      <c r="F1379" s="331"/>
      <c r="G1379" s="333">
        <f t="shared" si="31"/>
        <v>3153.0899999999929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3">
      <c r="A1380" s="329" t="s">
        <v>294</v>
      </c>
      <c r="B1380" s="330">
        <v>43</v>
      </c>
      <c r="C1380" s="298">
        <v>46070</v>
      </c>
      <c r="D1380" s="299" t="s">
        <v>333</v>
      </c>
      <c r="E1380" s="331">
        <v>29.8</v>
      </c>
      <c r="F1380" s="331"/>
      <c r="G1380" s="333">
        <f t="shared" si="31"/>
        <v>3266.8299999999927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3">
      <c r="A1381" s="329" t="s">
        <v>294</v>
      </c>
      <c r="B1381" s="330">
        <v>42</v>
      </c>
      <c r="C1381" s="298">
        <v>46070</v>
      </c>
      <c r="D1381" s="299" t="s">
        <v>333</v>
      </c>
      <c r="E1381" s="331">
        <v>37.25</v>
      </c>
      <c r="F1381" s="331"/>
      <c r="G1381" s="333">
        <f t="shared" si="31"/>
        <v>3296.6299999999928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3">
      <c r="A1382" s="329" t="s">
        <v>289</v>
      </c>
      <c r="B1382" s="330">
        <v>2</v>
      </c>
      <c r="C1382" s="298">
        <v>46070</v>
      </c>
      <c r="D1382" s="299" t="s">
        <v>424</v>
      </c>
      <c r="E1382" s="331">
        <v>7.97</v>
      </c>
      <c r="F1382" s="331"/>
      <c r="G1382" s="333">
        <f t="shared" si="31"/>
        <v>3333.8799999999928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3">
      <c r="A1383" s="329" t="s">
        <v>294</v>
      </c>
      <c r="B1383" s="330">
        <v>17</v>
      </c>
      <c r="C1383" s="298">
        <v>46070</v>
      </c>
      <c r="D1383" s="299" t="s">
        <v>188</v>
      </c>
      <c r="E1383" s="331">
        <v>42.65</v>
      </c>
      <c r="F1383" s="331"/>
      <c r="G1383" s="333">
        <f t="shared" si="31"/>
        <v>3341.8499999999926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3">
      <c r="A1384" s="329" t="s">
        <v>289</v>
      </c>
      <c r="B1384" s="330">
        <v>6</v>
      </c>
      <c r="C1384" s="298">
        <v>46070</v>
      </c>
      <c r="D1384" s="299" t="s">
        <v>436</v>
      </c>
      <c r="E1384" s="331">
        <v>40</v>
      </c>
      <c r="F1384" s="331"/>
      <c r="G1384" s="333">
        <f t="shared" si="31"/>
        <v>3384.4999999999927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3">
      <c r="A1385" s="329" t="s">
        <v>294</v>
      </c>
      <c r="B1385" s="330">
        <v>11</v>
      </c>
      <c r="C1385" s="298">
        <v>46070</v>
      </c>
      <c r="D1385" s="299" t="s">
        <v>178</v>
      </c>
      <c r="E1385" s="331">
        <v>480.91</v>
      </c>
      <c r="F1385" s="331"/>
      <c r="G1385" s="333">
        <f t="shared" si="31"/>
        <v>3424.4999999999927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3">
      <c r="A1386" s="329" t="s">
        <v>294</v>
      </c>
      <c r="B1386" s="330">
        <v>23</v>
      </c>
      <c r="C1386" s="298">
        <v>46070</v>
      </c>
      <c r="D1386" s="299" t="s">
        <v>63</v>
      </c>
      <c r="E1386" s="331">
        <v>529.46</v>
      </c>
      <c r="F1386" s="331"/>
      <c r="G1386" s="333">
        <f t="shared" si="31"/>
        <v>3905.4099999999926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3">
      <c r="A1387" s="329" t="s">
        <v>289</v>
      </c>
      <c r="B1387" s="330">
        <v>2</v>
      </c>
      <c r="C1387" s="298">
        <v>46069</v>
      </c>
      <c r="D1387" s="299" t="s">
        <v>324</v>
      </c>
      <c r="E1387" s="331">
        <v>16.079999999999998</v>
      </c>
      <c r="F1387" s="331"/>
      <c r="G1387" s="333">
        <f t="shared" si="31"/>
        <v>4434.8699999999926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3">
      <c r="A1388" s="329" t="s">
        <v>289</v>
      </c>
      <c r="B1388" s="330">
        <v>6</v>
      </c>
      <c r="C1388" s="298">
        <v>46069</v>
      </c>
      <c r="D1388" s="299" t="s">
        <v>300</v>
      </c>
      <c r="E1388" s="331">
        <v>21.17</v>
      </c>
      <c r="F1388" s="331"/>
      <c r="G1388" s="333">
        <f t="shared" si="31"/>
        <v>4450.9499999999925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3">
      <c r="A1389" s="329" t="s">
        <v>289</v>
      </c>
      <c r="B1389" s="330">
        <v>6</v>
      </c>
      <c r="C1389" s="298">
        <v>46069</v>
      </c>
      <c r="D1389" s="299" t="s">
        <v>300</v>
      </c>
      <c r="E1389" s="331">
        <v>17.03</v>
      </c>
      <c r="F1389" s="331"/>
      <c r="G1389" s="333">
        <f t="shared" si="31"/>
        <v>4472.1199999999926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3">
      <c r="A1390" s="329" t="s">
        <v>289</v>
      </c>
      <c r="B1390" s="330">
        <v>2</v>
      </c>
      <c r="C1390" s="298">
        <v>46069</v>
      </c>
      <c r="D1390" s="299" t="s">
        <v>296</v>
      </c>
      <c r="E1390" s="331">
        <v>18.309999999999999</v>
      </c>
      <c r="F1390" s="331"/>
      <c r="G1390" s="333">
        <f t="shared" si="31"/>
        <v>4489.1499999999924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3">
      <c r="A1391" s="329" t="s">
        <v>289</v>
      </c>
      <c r="B1391" s="330">
        <v>2</v>
      </c>
      <c r="C1391" s="298">
        <v>46069</v>
      </c>
      <c r="D1391" s="299" t="s">
        <v>301</v>
      </c>
      <c r="E1391" s="331">
        <v>19.3</v>
      </c>
      <c r="F1391" s="331"/>
      <c r="G1391" s="333">
        <f t="shared" si="31"/>
        <v>4507.4599999999928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3">
      <c r="A1392" s="329" t="s">
        <v>289</v>
      </c>
      <c r="B1392" s="330">
        <v>6</v>
      </c>
      <c r="C1392" s="298">
        <v>46069</v>
      </c>
      <c r="D1392" s="299" t="s">
        <v>397</v>
      </c>
      <c r="E1392" s="331">
        <v>24.67</v>
      </c>
      <c r="F1392" s="331"/>
      <c r="G1392" s="333">
        <f t="shared" si="31"/>
        <v>4526.7599999999929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3">
      <c r="A1393" s="329" t="s">
        <v>287</v>
      </c>
      <c r="B1393" s="330" t="s">
        <v>287</v>
      </c>
      <c r="C1393" s="298">
        <v>46069</v>
      </c>
      <c r="D1393" s="299" t="s">
        <v>397</v>
      </c>
      <c r="E1393" s="331">
        <v>152.41999999999999</v>
      </c>
      <c r="F1393" s="331">
        <v>152.41999999999999</v>
      </c>
      <c r="G1393" s="333">
        <f t="shared" si="31"/>
        <v>4551.429999999993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3">
      <c r="A1394" s="329" t="s">
        <v>289</v>
      </c>
      <c r="B1394" s="330">
        <v>6</v>
      </c>
      <c r="C1394" s="298">
        <v>46068</v>
      </c>
      <c r="D1394" s="299" t="s">
        <v>437</v>
      </c>
      <c r="E1394" s="331">
        <v>233.83</v>
      </c>
      <c r="F1394" s="331"/>
      <c r="G1394" s="333">
        <f t="shared" si="31"/>
        <v>4551.429999999993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3">
      <c r="A1395" s="329" t="s">
        <v>289</v>
      </c>
      <c r="B1395" s="330">
        <v>2</v>
      </c>
      <c r="C1395" s="298">
        <v>46068</v>
      </c>
      <c r="D1395" s="299" t="s">
        <v>326</v>
      </c>
      <c r="E1395" s="331">
        <v>50.87</v>
      </c>
      <c r="F1395" s="331"/>
      <c r="G1395" s="333">
        <f t="shared" si="31"/>
        <v>4785.2599999999929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3">
      <c r="A1396" s="329" t="s">
        <v>289</v>
      </c>
      <c r="B1396" s="330">
        <v>2</v>
      </c>
      <c r="C1396" s="298">
        <v>46068</v>
      </c>
      <c r="D1396" s="299" t="s">
        <v>438</v>
      </c>
      <c r="E1396" s="331">
        <v>16</v>
      </c>
      <c r="F1396" s="331"/>
      <c r="G1396" s="333">
        <f t="shared" si="31"/>
        <v>4836.1299999999928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3">
      <c r="A1397" s="329" t="s">
        <v>289</v>
      </c>
      <c r="B1397" s="330">
        <v>2</v>
      </c>
      <c r="C1397" s="298">
        <v>46068</v>
      </c>
      <c r="D1397" s="299" t="s">
        <v>353</v>
      </c>
      <c r="E1397" s="331">
        <v>30</v>
      </c>
      <c r="F1397" s="331"/>
      <c r="G1397" s="333">
        <f t="shared" si="31"/>
        <v>4852.1299999999928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3">
      <c r="A1398" s="329" t="s">
        <v>289</v>
      </c>
      <c r="B1398" s="330">
        <v>6</v>
      </c>
      <c r="C1398" s="298">
        <v>46068</v>
      </c>
      <c r="D1398" s="299" t="s">
        <v>306</v>
      </c>
      <c r="E1398" s="331">
        <v>76</v>
      </c>
      <c r="F1398" s="331"/>
      <c r="G1398" s="333">
        <f t="shared" si="31"/>
        <v>4882.1299999999928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3">
      <c r="A1399" s="329" t="s">
        <v>289</v>
      </c>
      <c r="B1399" s="330">
        <v>3</v>
      </c>
      <c r="C1399" s="298">
        <v>46068</v>
      </c>
      <c r="D1399" s="299" t="s">
        <v>348</v>
      </c>
      <c r="E1399" s="331">
        <v>3.59</v>
      </c>
      <c r="F1399" s="331"/>
      <c r="G1399" s="333">
        <f t="shared" si="31"/>
        <v>4958.1299999999928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3">
      <c r="A1400" s="329" t="s">
        <v>289</v>
      </c>
      <c r="B1400" s="330">
        <v>6</v>
      </c>
      <c r="C1400" s="298">
        <v>46068</v>
      </c>
      <c r="D1400" s="299" t="s">
        <v>439</v>
      </c>
      <c r="E1400" s="331">
        <v>70</v>
      </c>
      <c r="F1400" s="331"/>
      <c r="G1400" s="333">
        <f t="shared" si="31"/>
        <v>4961.719999999993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3">
      <c r="A1401" s="329" t="s">
        <v>289</v>
      </c>
      <c r="B1401" s="330">
        <v>8</v>
      </c>
      <c r="C1401" s="298">
        <v>46068</v>
      </c>
      <c r="D1401" s="299" t="s">
        <v>440</v>
      </c>
      <c r="E1401" s="331">
        <v>175</v>
      </c>
      <c r="F1401" s="331"/>
      <c r="G1401" s="333">
        <f t="shared" si="31"/>
        <v>5031.719999999993</v>
      </c>
      <c r="H1401" s="334" t="s">
        <v>298</v>
      </c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3">
      <c r="A1402" s="329" t="s">
        <v>289</v>
      </c>
      <c r="B1402" s="330">
        <v>8</v>
      </c>
      <c r="C1402" s="298">
        <v>46067</v>
      </c>
      <c r="D1402" s="299" t="s">
        <v>319</v>
      </c>
      <c r="E1402" s="331">
        <v>13.09</v>
      </c>
      <c r="F1402" s="331"/>
      <c r="G1402" s="333">
        <f t="shared" si="31"/>
        <v>5206.719999999993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3">
      <c r="A1403" s="329" t="s">
        <v>289</v>
      </c>
      <c r="B1403" s="330">
        <v>3</v>
      </c>
      <c r="C1403" s="298">
        <v>46067</v>
      </c>
      <c r="D1403" s="299" t="s">
        <v>296</v>
      </c>
      <c r="E1403" s="331">
        <v>7.56</v>
      </c>
      <c r="F1403" s="331"/>
      <c r="G1403" s="333">
        <f t="shared" si="31"/>
        <v>5219.8099999999931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3">
      <c r="A1404" s="329" t="s">
        <v>289</v>
      </c>
      <c r="B1404" s="330">
        <v>4</v>
      </c>
      <c r="C1404" s="298">
        <v>46067</v>
      </c>
      <c r="D1404" s="299" t="s">
        <v>296</v>
      </c>
      <c r="E1404" s="331">
        <v>32.409999999999997</v>
      </c>
      <c r="F1404" s="331"/>
      <c r="G1404" s="333">
        <f t="shared" si="31"/>
        <v>5227.3699999999935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3">
      <c r="A1405" s="329" t="s">
        <v>289</v>
      </c>
      <c r="B1405" s="330">
        <v>5</v>
      </c>
      <c r="C1405" s="298">
        <v>46067</v>
      </c>
      <c r="D1405" s="299" t="s">
        <v>441</v>
      </c>
      <c r="E1405" s="331">
        <v>400</v>
      </c>
      <c r="F1405" s="331"/>
      <c r="G1405" s="333">
        <f t="shared" si="31"/>
        <v>5259.7799999999934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3">
      <c r="A1406" s="329" t="s">
        <v>289</v>
      </c>
      <c r="B1406" s="330">
        <v>8</v>
      </c>
      <c r="C1406" s="298">
        <v>46066</v>
      </c>
      <c r="D1406" s="299" t="s">
        <v>319</v>
      </c>
      <c r="E1406" s="331">
        <v>41.51</v>
      </c>
      <c r="F1406" s="331"/>
      <c r="G1406" s="333">
        <f t="shared" si="31"/>
        <v>5659.7799999999934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3">
      <c r="A1407" s="329" t="s">
        <v>289</v>
      </c>
      <c r="B1407" s="330">
        <v>4</v>
      </c>
      <c r="C1407" s="298">
        <v>46066</v>
      </c>
      <c r="D1407" s="299" t="s">
        <v>296</v>
      </c>
      <c r="E1407" s="331">
        <v>21.55</v>
      </c>
      <c r="F1407" s="331"/>
      <c r="G1407" s="333">
        <f t="shared" si="31"/>
        <v>5701.2899999999936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3">
      <c r="A1408" s="329" t="s">
        <v>289</v>
      </c>
      <c r="B1408" s="330">
        <v>2</v>
      </c>
      <c r="C1408" s="298">
        <v>46066</v>
      </c>
      <c r="D1408" s="299" t="s">
        <v>358</v>
      </c>
      <c r="E1408" s="331">
        <v>12.45</v>
      </c>
      <c r="F1408" s="331"/>
      <c r="G1408" s="333">
        <f t="shared" si="31"/>
        <v>5722.8399999999938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3">
      <c r="A1409" s="329" t="s">
        <v>287</v>
      </c>
      <c r="B1409" s="330" t="s">
        <v>287</v>
      </c>
      <c r="C1409" s="298">
        <v>46066</v>
      </c>
      <c r="D1409" s="299" t="s">
        <v>397</v>
      </c>
      <c r="E1409" s="331">
        <v>91.38</v>
      </c>
      <c r="F1409" s="331">
        <v>91.38</v>
      </c>
      <c r="G1409" s="333">
        <f t="shared" si="31"/>
        <v>5735.2899999999936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3">
      <c r="A1410" s="329" t="s">
        <v>289</v>
      </c>
      <c r="B1410" s="330">
        <v>1</v>
      </c>
      <c r="C1410" s="298">
        <v>46066</v>
      </c>
      <c r="D1410" s="299" t="s">
        <v>311</v>
      </c>
      <c r="E1410" s="331">
        <v>16.48</v>
      </c>
      <c r="F1410" s="331"/>
      <c r="G1410" s="333">
        <f t="shared" si="31"/>
        <v>5735.2899999999936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3">
      <c r="A1411" s="329" t="s">
        <v>289</v>
      </c>
      <c r="B1411" s="330">
        <v>1</v>
      </c>
      <c r="C1411" s="298">
        <v>46066</v>
      </c>
      <c r="D1411" s="299" t="s">
        <v>428</v>
      </c>
      <c r="E1411" s="331">
        <v>12.76</v>
      </c>
      <c r="F1411" s="331"/>
      <c r="G1411" s="333">
        <f t="shared" si="31"/>
        <v>5751.7699999999932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3">
      <c r="A1412" s="329" t="s">
        <v>289</v>
      </c>
      <c r="B1412" s="330">
        <v>4</v>
      </c>
      <c r="C1412" s="298">
        <v>46066</v>
      </c>
      <c r="D1412" s="299" t="s">
        <v>329</v>
      </c>
      <c r="E1412" s="331">
        <v>37.9</v>
      </c>
      <c r="F1412" s="331"/>
      <c r="G1412" s="333">
        <f t="shared" si="31"/>
        <v>5764.5299999999934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3">
      <c r="A1413" s="329" t="s">
        <v>291</v>
      </c>
      <c r="B1413" s="330">
        <v>40</v>
      </c>
      <c r="C1413" s="298">
        <v>46066</v>
      </c>
      <c r="D1413" s="299" t="s">
        <v>316</v>
      </c>
      <c r="E1413" s="331"/>
      <c r="F1413" s="331">
        <v>427.18</v>
      </c>
      <c r="G1413" s="333">
        <f t="shared" si="31"/>
        <v>5802.429999999993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3">
      <c r="A1414" s="329" t="s">
        <v>291</v>
      </c>
      <c r="B1414" s="330">
        <v>38</v>
      </c>
      <c r="C1414" s="298">
        <v>46066</v>
      </c>
      <c r="D1414" s="299" t="s">
        <v>293</v>
      </c>
      <c r="E1414" s="331"/>
      <c r="F1414" s="331">
        <v>4278.16</v>
      </c>
      <c r="G1414" s="333">
        <f t="shared" si="31"/>
        <v>5375.2499999999927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3">
      <c r="A1415" s="329" t="s">
        <v>289</v>
      </c>
      <c r="B1415" s="330">
        <v>8</v>
      </c>
      <c r="C1415" s="298">
        <v>46065</v>
      </c>
      <c r="D1415" s="299" t="s">
        <v>357</v>
      </c>
      <c r="E1415" s="331">
        <v>111.36</v>
      </c>
      <c r="F1415" s="331"/>
      <c r="G1415" s="333">
        <f t="shared" si="31"/>
        <v>1097.0899999999931</v>
      </c>
      <c r="H1415" s="334"/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2" customHeight="1" x14ac:dyDescent="0.3">
      <c r="A1416" s="329" t="s">
        <v>289</v>
      </c>
      <c r="B1416" s="330">
        <v>6</v>
      </c>
      <c r="C1416" s="298">
        <v>46065</v>
      </c>
      <c r="D1416" s="299" t="s">
        <v>442</v>
      </c>
      <c r="E1416" s="331">
        <v>16</v>
      </c>
      <c r="F1416" s="331"/>
      <c r="G1416" s="333">
        <f t="shared" si="31"/>
        <v>1208.449999999993</v>
      </c>
      <c r="H1416" s="334"/>
      <c r="I1416" s="335"/>
      <c r="J1416" s="336"/>
      <c r="K1416" s="301"/>
      <c r="L1416" s="336"/>
      <c r="M1416" s="301"/>
      <c r="N1416" s="336"/>
      <c r="O1416" s="301"/>
      <c r="P1416" s="336"/>
      <c r="Q1416" s="301"/>
      <c r="R1416" s="336"/>
      <c r="S1416" s="301"/>
      <c r="T1416" s="336"/>
    </row>
    <row r="1417" spans="1:20" ht="12" customHeight="1" x14ac:dyDescent="0.3">
      <c r="A1417" s="329" t="s">
        <v>289</v>
      </c>
      <c r="B1417" s="330">
        <v>6</v>
      </c>
      <c r="C1417" s="298">
        <v>46065</v>
      </c>
      <c r="D1417" s="299" t="s">
        <v>300</v>
      </c>
      <c r="E1417" s="331">
        <v>29.81</v>
      </c>
      <c r="F1417" s="331"/>
      <c r="G1417" s="333">
        <f t="shared" si="31"/>
        <v>1224.449999999993</v>
      </c>
      <c r="H1417" s="334"/>
      <c r="I1417" s="335"/>
      <c r="J1417" s="336"/>
      <c r="K1417" s="301"/>
      <c r="L1417" s="336"/>
      <c r="M1417" s="301"/>
      <c r="N1417" s="336"/>
      <c r="O1417" s="301"/>
      <c r="P1417" s="336"/>
      <c r="Q1417" s="301"/>
      <c r="R1417" s="336"/>
      <c r="S1417" s="301"/>
      <c r="T1417" s="336"/>
    </row>
    <row r="1418" spans="1:20" ht="12" customHeight="1" x14ac:dyDescent="0.3">
      <c r="A1418" s="329" t="s">
        <v>294</v>
      </c>
      <c r="B1418" s="330">
        <v>19</v>
      </c>
      <c r="C1418" s="298">
        <v>46065</v>
      </c>
      <c r="D1418" s="299" t="s">
        <v>191</v>
      </c>
      <c r="E1418" s="331">
        <v>200</v>
      </c>
      <c r="F1418" s="331"/>
      <c r="G1418" s="333">
        <f t="shared" si="31"/>
        <v>1254.2599999999929</v>
      </c>
      <c r="H1418" s="334"/>
      <c r="I1418" s="335"/>
      <c r="J1418" s="336"/>
      <c r="K1418" s="301"/>
      <c r="L1418" s="336"/>
      <c r="M1418" s="301"/>
      <c r="N1418" s="336"/>
      <c r="O1418" s="301"/>
      <c r="P1418" s="336"/>
      <c r="Q1418" s="301"/>
      <c r="R1418" s="336"/>
      <c r="S1418" s="301"/>
      <c r="T1418" s="336"/>
    </row>
    <row r="1419" spans="1:20" ht="12" customHeight="1" x14ac:dyDescent="0.3">
      <c r="A1419" s="329" t="s">
        <v>289</v>
      </c>
      <c r="B1419" s="330">
        <v>2</v>
      </c>
      <c r="C1419" s="298">
        <v>46065</v>
      </c>
      <c r="D1419" s="299" t="s">
        <v>296</v>
      </c>
      <c r="E1419" s="331">
        <v>7.56</v>
      </c>
      <c r="F1419" s="331"/>
      <c r="G1419" s="333">
        <f t="shared" si="31"/>
        <v>1454.2599999999929</v>
      </c>
      <c r="H1419" s="334"/>
      <c r="I1419" s="335"/>
      <c r="J1419" s="336"/>
      <c r="K1419" s="301"/>
      <c r="L1419" s="336"/>
      <c r="M1419" s="301"/>
      <c r="N1419" s="336"/>
      <c r="O1419" s="301"/>
      <c r="P1419" s="336"/>
      <c r="Q1419" s="301"/>
      <c r="R1419" s="336"/>
      <c r="S1419" s="301"/>
      <c r="T1419" s="336"/>
    </row>
    <row r="1420" spans="1:20" ht="12" customHeight="1" x14ac:dyDescent="0.3">
      <c r="A1420" s="329" t="s">
        <v>289</v>
      </c>
      <c r="B1420" s="330">
        <v>4</v>
      </c>
      <c r="C1420" s="298">
        <v>46065</v>
      </c>
      <c r="D1420" s="299" t="s">
        <v>296</v>
      </c>
      <c r="E1420" s="331">
        <v>65.78</v>
      </c>
      <c r="F1420" s="331"/>
      <c r="G1420" s="333">
        <f t="shared" si="31"/>
        <v>1461.8199999999929</v>
      </c>
      <c r="H1420" s="334"/>
      <c r="I1420" s="335"/>
      <c r="J1420" s="336"/>
      <c r="K1420" s="301"/>
      <c r="L1420" s="336"/>
      <c r="M1420" s="301"/>
      <c r="N1420" s="336"/>
      <c r="O1420" s="301"/>
      <c r="P1420" s="336"/>
      <c r="Q1420" s="301"/>
      <c r="R1420" s="336"/>
      <c r="S1420" s="301"/>
      <c r="T1420" s="336"/>
    </row>
    <row r="1421" spans="1:20" ht="12" customHeight="1" x14ac:dyDescent="0.3">
      <c r="A1421" s="329" t="s">
        <v>289</v>
      </c>
      <c r="B1421" s="330">
        <v>3</v>
      </c>
      <c r="C1421" s="298">
        <v>46065</v>
      </c>
      <c r="D1421" s="299" t="s">
        <v>296</v>
      </c>
      <c r="E1421" s="331">
        <v>3.93</v>
      </c>
      <c r="F1421" s="331"/>
      <c r="G1421" s="333">
        <f t="shared" si="31"/>
        <v>1527.5999999999929</v>
      </c>
      <c r="H1421" s="334"/>
      <c r="I1421" s="335"/>
      <c r="J1421" s="336"/>
      <c r="K1421" s="301"/>
      <c r="L1421" s="336"/>
      <c r="M1421" s="301"/>
      <c r="N1421" s="336"/>
      <c r="O1421" s="301"/>
      <c r="P1421" s="336"/>
      <c r="Q1421" s="301"/>
      <c r="R1421" s="336"/>
      <c r="S1421" s="301"/>
      <c r="T1421" s="336"/>
    </row>
    <row r="1422" spans="1:20" ht="12" customHeight="1" x14ac:dyDescent="0.3">
      <c r="A1422" s="329" t="s">
        <v>289</v>
      </c>
      <c r="B1422" s="330">
        <v>7</v>
      </c>
      <c r="C1422" s="298">
        <v>46065</v>
      </c>
      <c r="D1422" s="299" t="s">
        <v>443</v>
      </c>
      <c r="E1422" s="331">
        <v>564.83000000000004</v>
      </c>
      <c r="F1422" s="331"/>
      <c r="G1422" s="333">
        <f t="shared" si="31"/>
        <v>1531.5299999999929</v>
      </c>
      <c r="H1422" s="334"/>
      <c r="I1422" s="335"/>
      <c r="J1422" s="336"/>
      <c r="K1422" s="301"/>
      <c r="L1422" s="336"/>
      <c r="M1422" s="301"/>
      <c r="N1422" s="336"/>
      <c r="O1422" s="301"/>
      <c r="P1422" s="336"/>
      <c r="Q1422" s="301"/>
      <c r="R1422" s="336"/>
      <c r="S1422" s="301"/>
      <c r="T1422" s="336"/>
    </row>
    <row r="1423" spans="1:20" ht="12" customHeight="1" x14ac:dyDescent="0.3">
      <c r="A1423" s="329" t="s">
        <v>289</v>
      </c>
      <c r="B1423" s="330">
        <v>7</v>
      </c>
      <c r="C1423" s="298">
        <v>46065</v>
      </c>
      <c r="D1423" s="299" t="s">
        <v>444</v>
      </c>
      <c r="E1423" s="331">
        <v>70.180000000000007</v>
      </c>
      <c r="F1423" s="331"/>
      <c r="G1423" s="333">
        <f t="shared" si="31"/>
        <v>2096.3599999999929</v>
      </c>
      <c r="H1423" s="334"/>
      <c r="I1423" s="335"/>
      <c r="J1423" s="336"/>
      <c r="K1423" s="301"/>
      <c r="L1423" s="336"/>
      <c r="M1423" s="301"/>
      <c r="N1423" s="336"/>
      <c r="O1423" s="301"/>
      <c r="P1423" s="336"/>
      <c r="Q1423" s="301"/>
      <c r="R1423" s="336"/>
      <c r="S1423" s="301"/>
      <c r="T1423" s="336"/>
    </row>
    <row r="1424" spans="1:20" ht="12" customHeight="1" x14ac:dyDescent="0.3">
      <c r="A1424" s="329" t="s">
        <v>289</v>
      </c>
      <c r="B1424" s="330">
        <v>6</v>
      </c>
      <c r="C1424" s="298">
        <v>46065</v>
      </c>
      <c r="D1424" s="299" t="s">
        <v>445</v>
      </c>
      <c r="E1424" s="331">
        <v>2.66</v>
      </c>
      <c r="F1424" s="331"/>
      <c r="G1424" s="333">
        <f t="shared" si="31"/>
        <v>2166.5399999999927</v>
      </c>
      <c r="H1424" s="334"/>
      <c r="I1424" s="335"/>
      <c r="J1424" s="336"/>
      <c r="K1424" s="301"/>
      <c r="L1424" s="336"/>
      <c r="M1424" s="301"/>
      <c r="N1424" s="336"/>
      <c r="O1424" s="301"/>
      <c r="P1424" s="336"/>
      <c r="Q1424" s="301"/>
      <c r="R1424" s="336"/>
      <c r="S1424" s="301"/>
      <c r="T1424" s="336"/>
    </row>
    <row r="1425" spans="1:20" ht="12" customHeight="1" x14ac:dyDescent="0.3">
      <c r="A1425" s="329" t="s">
        <v>289</v>
      </c>
      <c r="B1425" s="330">
        <v>5</v>
      </c>
      <c r="C1425" s="298">
        <v>46064</v>
      </c>
      <c r="D1425" s="299" t="s">
        <v>429</v>
      </c>
      <c r="E1425" s="331">
        <v>103.25</v>
      </c>
      <c r="F1425" s="331"/>
      <c r="G1425" s="333">
        <f t="shared" si="31"/>
        <v>2169.1999999999925</v>
      </c>
      <c r="H1425" s="334"/>
      <c r="I1425" s="335"/>
      <c r="J1425" s="336"/>
      <c r="K1425" s="301"/>
      <c r="L1425" s="336"/>
      <c r="M1425" s="301"/>
      <c r="N1425" s="336"/>
      <c r="O1425" s="301"/>
      <c r="P1425" s="336"/>
      <c r="Q1425" s="301"/>
      <c r="R1425" s="336"/>
      <c r="S1425" s="301"/>
      <c r="T1425" s="336"/>
    </row>
    <row r="1426" spans="1:20" ht="12" customHeight="1" x14ac:dyDescent="0.3">
      <c r="A1426" s="329" t="s">
        <v>289</v>
      </c>
      <c r="B1426" s="330">
        <v>4</v>
      </c>
      <c r="C1426" s="298">
        <v>46064</v>
      </c>
      <c r="D1426" s="299" t="s">
        <v>363</v>
      </c>
      <c r="E1426" s="331">
        <v>30.39</v>
      </c>
      <c r="F1426" s="331"/>
      <c r="G1426" s="333">
        <f t="shared" si="31"/>
        <v>2272.4499999999925</v>
      </c>
      <c r="H1426" s="334"/>
      <c r="I1426" s="335"/>
      <c r="J1426" s="336"/>
      <c r="K1426" s="301"/>
      <c r="L1426" s="336"/>
      <c r="M1426" s="301"/>
      <c r="N1426" s="336"/>
      <c r="O1426" s="301"/>
      <c r="P1426" s="336"/>
      <c r="Q1426" s="301"/>
      <c r="R1426" s="336"/>
      <c r="S1426" s="301"/>
      <c r="T1426" s="336"/>
    </row>
    <row r="1427" spans="1:20" ht="12" customHeight="1" x14ac:dyDescent="0.3">
      <c r="A1427" s="329" t="s">
        <v>289</v>
      </c>
      <c r="B1427" s="330">
        <v>2</v>
      </c>
      <c r="C1427" s="298">
        <v>46064</v>
      </c>
      <c r="D1427" s="299" t="s">
        <v>296</v>
      </c>
      <c r="E1427" s="331">
        <v>9.92</v>
      </c>
      <c r="F1427" s="331"/>
      <c r="G1427" s="333">
        <f t="shared" si="31"/>
        <v>2302.8399999999924</v>
      </c>
      <c r="H1427" s="334"/>
      <c r="I1427" s="335"/>
      <c r="J1427" s="336"/>
      <c r="K1427" s="301"/>
      <c r="L1427" s="336"/>
      <c r="M1427" s="301"/>
      <c r="N1427" s="336"/>
      <c r="O1427" s="301"/>
      <c r="P1427" s="336"/>
      <c r="Q1427" s="301"/>
      <c r="R1427" s="336"/>
      <c r="S1427" s="301"/>
      <c r="T1427" s="336"/>
    </row>
    <row r="1428" spans="1:20" ht="12" customHeight="1" x14ac:dyDescent="0.3">
      <c r="A1428" s="329" t="s">
        <v>289</v>
      </c>
      <c r="B1428" s="330">
        <v>3</v>
      </c>
      <c r="C1428" s="298">
        <v>46064</v>
      </c>
      <c r="D1428" s="299" t="s">
        <v>295</v>
      </c>
      <c r="E1428" s="331">
        <v>3.49</v>
      </c>
      <c r="F1428" s="331"/>
      <c r="G1428" s="333">
        <f t="shared" si="31"/>
        <v>2312.7599999999925</v>
      </c>
      <c r="H1428" s="334"/>
      <c r="I1428" s="335"/>
      <c r="J1428" s="336"/>
      <c r="K1428" s="301"/>
      <c r="L1428" s="336"/>
      <c r="M1428" s="301"/>
      <c r="N1428" s="336"/>
      <c r="O1428" s="301"/>
      <c r="P1428" s="336"/>
      <c r="Q1428" s="301"/>
      <c r="R1428" s="336"/>
      <c r="S1428" s="301"/>
      <c r="T1428" s="336"/>
    </row>
    <row r="1429" spans="1:20" ht="12" customHeight="1" x14ac:dyDescent="0.3">
      <c r="A1429" s="329" t="s">
        <v>294</v>
      </c>
      <c r="B1429" s="330">
        <v>22</v>
      </c>
      <c r="C1429" s="298">
        <v>46064</v>
      </c>
      <c r="D1429" s="299" t="s">
        <v>352</v>
      </c>
      <c r="E1429" s="331">
        <v>19.16</v>
      </c>
      <c r="F1429" s="331"/>
      <c r="G1429" s="333">
        <f t="shared" si="31"/>
        <v>2316.2499999999923</v>
      </c>
      <c r="H1429" s="334"/>
      <c r="I1429" s="335"/>
      <c r="J1429" s="336"/>
      <c r="K1429" s="301"/>
      <c r="L1429" s="336"/>
      <c r="M1429" s="301"/>
      <c r="N1429" s="336"/>
      <c r="O1429" s="301"/>
      <c r="P1429" s="336"/>
      <c r="Q1429" s="301"/>
      <c r="R1429" s="336"/>
      <c r="S1429" s="301"/>
      <c r="T1429" s="336"/>
    </row>
    <row r="1430" spans="1:20" ht="12" customHeight="1" x14ac:dyDescent="0.3">
      <c r="A1430" s="329" t="s">
        <v>289</v>
      </c>
      <c r="B1430" s="330">
        <v>6</v>
      </c>
      <c r="C1430" s="298">
        <v>46063</v>
      </c>
      <c r="D1430" s="299" t="s">
        <v>412</v>
      </c>
      <c r="E1430" s="331">
        <v>-8</v>
      </c>
      <c r="F1430" s="331"/>
      <c r="G1430" s="333">
        <f t="shared" si="31"/>
        <v>2335.4099999999921</v>
      </c>
      <c r="H1430" s="334"/>
      <c r="I1430" s="335"/>
      <c r="J1430" s="336"/>
      <c r="K1430" s="301"/>
      <c r="L1430" s="336"/>
      <c r="M1430" s="301"/>
      <c r="N1430" s="336"/>
      <c r="O1430" s="301"/>
      <c r="P1430" s="336"/>
      <c r="Q1430" s="301"/>
      <c r="R1430" s="336"/>
      <c r="S1430" s="301"/>
      <c r="T1430" s="336"/>
    </row>
    <row r="1431" spans="1:20" ht="12" customHeight="1" x14ac:dyDescent="0.3">
      <c r="A1431" s="329" t="s">
        <v>289</v>
      </c>
      <c r="B1431" s="330">
        <v>6</v>
      </c>
      <c r="C1431" s="298">
        <v>46063</v>
      </c>
      <c r="D1431" s="299" t="s">
        <v>446</v>
      </c>
      <c r="E1431" s="331">
        <v>-0.04</v>
      </c>
      <c r="F1431" s="331"/>
      <c r="G1431" s="333">
        <f t="shared" si="31"/>
        <v>2327.4099999999921</v>
      </c>
      <c r="H1431" s="334"/>
      <c r="I1431" s="335"/>
      <c r="J1431" s="336"/>
      <c r="K1431" s="301"/>
      <c r="L1431" s="336"/>
      <c r="M1431" s="301"/>
      <c r="N1431" s="336"/>
      <c r="O1431" s="301"/>
      <c r="P1431" s="336"/>
      <c r="Q1431" s="301"/>
      <c r="R1431" s="336"/>
      <c r="S1431" s="301"/>
      <c r="T1431" s="336"/>
    </row>
    <row r="1432" spans="1:20" ht="12" customHeight="1" x14ac:dyDescent="0.3">
      <c r="A1432" s="329" t="s">
        <v>335</v>
      </c>
      <c r="B1432" s="330" t="s">
        <v>335</v>
      </c>
      <c r="C1432" s="298">
        <v>46063</v>
      </c>
      <c r="D1432" s="299" t="s">
        <v>447</v>
      </c>
      <c r="E1432" s="331">
        <v>65.78</v>
      </c>
      <c r="F1432" s="331"/>
      <c r="G1432" s="333">
        <f t="shared" si="31"/>
        <v>2327.3699999999922</v>
      </c>
      <c r="H1432" s="334"/>
      <c r="I1432" s="335"/>
      <c r="J1432" s="336"/>
      <c r="K1432" s="301"/>
      <c r="L1432" s="336"/>
      <c r="M1432" s="301"/>
      <c r="N1432" s="336"/>
      <c r="O1432" s="301"/>
      <c r="P1432" s="336"/>
      <c r="Q1432" s="301"/>
      <c r="R1432" s="336"/>
      <c r="S1432" s="301"/>
      <c r="T1432" s="336"/>
    </row>
    <row r="1433" spans="1:20" ht="12" customHeight="1" x14ac:dyDescent="0.3">
      <c r="A1433" s="329" t="s">
        <v>294</v>
      </c>
      <c r="B1433" s="330">
        <v>13</v>
      </c>
      <c r="C1433" s="298">
        <v>46063</v>
      </c>
      <c r="D1433" s="299" t="s">
        <v>182</v>
      </c>
      <c r="E1433" s="331">
        <v>159.35</v>
      </c>
      <c r="F1433" s="331"/>
      <c r="G1433" s="333">
        <f t="shared" si="31"/>
        <v>2393.1499999999924</v>
      </c>
      <c r="H1433" s="334"/>
      <c r="I1433" s="335"/>
      <c r="J1433" s="336"/>
      <c r="K1433" s="301"/>
      <c r="L1433" s="336"/>
      <c r="M1433" s="301"/>
      <c r="N1433" s="336"/>
      <c r="O1433" s="301"/>
      <c r="P1433" s="336"/>
      <c r="Q1433" s="301"/>
      <c r="R1433" s="336"/>
      <c r="S1433" s="301"/>
      <c r="T1433" s="336"/>
    </row>
    <row r="1434" spans="1:20" ht="12" customHeight="1" x14ac:dyDescent="0.3">
      <c r="A1434" s="329" t="s">
        <v>289</v>
      </c>
      <c r="B1434" s="330">
        <v>2</v>
      </c>
      <c r="C1434" s="298">
        <v>46063</v>
      </c>
      <c r="D1434" s="299" t="s">
        <v>296</v>
      </c>
      <c r="E1434" s="331">
        <v>16.29</v>
      </c>
      <c r="F1434" s="331"/>
      <c r="G1434" s="333">
        <f t="shared" si="31"/>
        <v>2552.4999999999923</v>
      </c>
      <c r="H1434" s="334"/>
      <c r="I1434" s="335"/>
      <c r="J1434" s="336"/>
      <c r="K1434" s="301"/>
      <c r="L1434" s="336"/>
      <c r="M1434" s="301"/>
      <c r="N1434" s="336"/>
      <c r="O1434" s="301"/>
      <c r="P1434" s="336"/>
      <c r="Q1434" s="301"/>
      <c r="R1434" s="336"/>
      <c r="S1434" s="301"/>
      <c r="T1434" s="336"/>
    </row>
    <row r="1435" spans="1:20" ht="12" customHeight="1" x14ac:dyDescent="0.3">
      <c r="A1435" s="329" t="s">
        <v>289</v>
      </c>
      <c r="B1435" s="330">
        <v>1</v>
      </c>
      <c r="C1435" s="298">
        <v>46063</v>
      </c>
      <c r="D1435" s="299" t="s">
        <v>311</v>
      </c>
      <c r="E1435" s="331">
        <v>19.329999999999998</v>
      </c>
      <c r="F1435" s="331"/>
      <c r="G1435" s="333">
        <f t="shared" si="31"/>
        <v>2568.7899999999922</v>
      </c>
      <c r="H1435" s="334"/>
      <c r="I1435" s="335"/>
      <c r="J1435" s="336"/>
      <c r="K1435" s="301"/>
      <c r="L1435" s="336"/>
      <c r="M1435" s="301"/>
      <c r="N1435" s="336"/>
      <c r="O1435" s="301"/>
      <c r="P1435" s="336"/>
      <c r="Q1435" s="301"/>
      <c r="R1435" s="336"/>
      <c r="S1435" s="301"/>
      <c r="T1435" s="336"/>
    </row>
    <row r="1436" spans="1:20" ht="12" customHeight="1" x14ac:dyDescent="0.3">
      <c r="A1436" s="329" t="s">
        <v>289</v>
      </c>
      <c r="B1436" s="330">
        <v>3</v>
      </c>
      <c r="C1436" s="298">
        <v>46062</v>
      </c>
      <c r="D1436" s="299" t="s">
        <v>448</v>
      </c>
      <c r="E1436" s="331">
        <v>8.61</v>
      </c>
      <c r="F1436" s="331"/>
      <c r="G1436" s="333">
        <f t="shared" ref="G1436:G1681" si="32">G1437-E1436+F1436</f>
        <v>2588.1199999999922</v>
      </c>
      <c r="H1436" s="334"/>
      <c r="I1436" s="335"/>
      <c r="J1436" s="336"/>
      <c r="K1436" s="301"/>
      <c r="L1436" s="336"/>
      <c r="M1436" s="301"/>
      <c r="N1436" s="336"/>
      <c r="O1436" s="301"/>
      <c r="P1436" s="336"/>
      <c r="Q1436" s="301"/>
      <c r="R1436" s="336"/>
      <c r="S1436" s="301"/>
      <c r="T1436" s="336"/>
    </row>
    <row r="1437" spans="1:20" ht="12" customHeight="1" x14ac:dyDescent="0.3">
      <c r="A1437" s="329" t="s">
        <v>289</v>
      </c>
      <c r="B1437" s="330">
        <v>2</v>
      </c>
      <c r="C1437" s="298">
        <v>46062</v>
      </c>
      <c r="D1437" s="299" t="s">
        <v>296</v>
      </c>
      <c r="E1437" s="331">
        <v>13.41</v>
      </c>
      <c r="F1437" s="331"/>
      <c r="G1437" s="333">
        <f t="shared" si="32"/>
        <v>2596.7299999999923</v>
      </c>
      <c r="H1437" s="334"/>
      <c r="I1437" s="335"/>
      <c r="J1437" s="336"/>
      <c r="K1437" s="301"/>
      <c r="L1437" s="336"/>
      <c r="M1437" s="301"/>
      <c r="N1437" s="336"/>
      <c r="O1437" s="301"/>
      <c r="P1437" s="336"/>
      <c r="Q1437" s="301"/>
      <c r="R1437" s="336"/>
      <c r="S1437" s="301"/>
      <c r="T1437" s="336"/>
    </row>
    <row r="1438" spans="1:20" ht="12" customHeight="1" x14ac:dyDescent="0.3">
      <c r="A1438" s="329" t="s">
        <v>294</v>
      </c>
      <c r="B1438" s="330">
        <v>18</v>
      </c>
      <c r="C1438" s="298">
        <v>46062</v>
      </c>
      <c r="D1438" s="299" t="s">
        <v>361</v>
      </c>
      <c r="E1438" s="331">
        <v>400</v>
      </c>
      <c r="F1438" s="331"/>
      <c r="G1438" s="333">
        <f t="shared" si="32"/>
        <v>2610.1399999999921</v>
      </c>
      <c r="H1438" s="334"/>
      <c r="I1438" s="335"/>
      <c r="J1438" s="336"/>
      <c r="K1438" s="301"/>
      <c r="L1438" s="336"/>
      <c r="M1438" s="301"/>
      <c r="N1438" s="336"/>
      <c r="O1438" s="301"/>
      <c r="P1438" s="336"/>
      <c r="Q1438" s="301"/>
      <c r="R1438" s="336"/>
      <c r="S1438" s="301"/>
      <c r="T1438" s="336"/>
    </row>
    <row r="1439" spans="1:20" ht="12" customHeight="1" x14ac:dyDescent="0.3">
      <c r="A1439" s="329" t="s">
        <v>294</v>
      </c>
      <c r="B1439" s="330">
        <v>9</v>
      </c>
      <c r="C1439" s="298">
        <v>46062</v>
      </c>
      <c r="D1439" s="299" t="s">
        <v>58</v>
      </c>
      <c r="E1439" s="331">
        <v>1281.53</v>
      </c>
      <c r="F1439" s="331"/>
      <c r="G1439" s="333">
        <f t="shared" si="32"/>
        <v>3010.1399999999921</v>
      </c>
      <c r="H1439" s="334"/>
      <c r="I1439" s="335"/>
      <c r="J1439" s="336"/>
      <c r="K1439" s="301"/>
      <c r="L1439" s="336"/>
      <c r="M1439" s="301"/>
      <c r="N1439" s="336"/>
      <c r="O1439" s="301"/>
      <c r="P1439" s="336"/>
      <c r="Q1439" s="301"/>
      <c r="R1439" s="336"/>
      <c r="S1439" s="301"/>
      <c r="T1439" s="336"/>
    </row>
    <row r="1440" spans="1:20" ht="12" customHeight="1" x14ac:dyDescent="0.3">
      <c r="A1440" s="329" t="s">
        <v>289</v>
      </c>
      <c r="B1440" s="330">
        <v>5</v>
      </c>
      <c r="C1440" s="298">
        <v>46062</v>
      </c>
      <c r="D1440" s="299" t="s">
        <v>449</v>
      </c>
      <c r="E1440" s="331">
        <v>50</v>
      </c>
      <c r="F1440" s="331"/>
      <c r="G1440" s="333">
        <f t="shared" si="32"/>
        <v>4291.6699999999919</v>
      </c>
      <c r="H1440" s="334"/>
      <c r="I1440" s="335"/>
      <c r="J1440" s="336"/>
      <c r="K1440" s="301"/>
      <c r="L1440" s="336"/>
      <c r="M1440" s="301"/>
      <c r="N1440" s="336"/>
      <c r="O1440" s="301"/>
      <c r="P1440" s="336"/>
      <c r="Q1440" s="301"/>
      <c r="R1440" s="336"/>
      <c r="S1440" s="301"/>
      <c r="T1440" s="336"/>
    </row>
    <row r="1441" spans="1:20" ht="12" customHeight="1" x14ac:dyDescent="0.3">
      <c r="A1441" s="329" t="s">
        <v>289</v>
      </c>
      <c r="B1441" s="330">
        <v>2</v>
      </c>
      <c r="C1441" s="298">
        <v>46062</v>
      </c>
      <c r="D1441" s="299" t="s">
        <v>450</v>
      </c>
      <c r="E1441" s="331">
        <v>12.1</v>
      </c>
      <c r="F1441" s="331"/>
      <c r="G1441" s="333">
        <f t="shared" si="32"/>
        <v>4341.6699999999919</v>
      </c>
      <c r="H1441" s="334"/>
      <c r="I1441" s="335"/>
      <c r="J1441" s="336"/>
      <c r="K1441" s="301"/>
      <c r="L1441" s="336"/>
      <c r="M1441" s="301"/>
      <c r="N1441" s="336"/>
      <c r="O1441" s="301"/>
      <c r="P1441" s="336"/>
      <c r="Q1441" s="301"/>
      <c r="R1441" s="336"/>
      <c r="S1441" s="301"/>
      <c r="T1441" s="336"/>
    </row>
    <row r="1442" spans="1:20" ht="12" customHeight="1" x14ac:dyDescent="0.3">
      <c r="A1442" s="329" t="s">
        <v>289</v>
      </c>
      <c r="B1442" s="330">
        <v>1</v>
      </c>
      <c r="C1442" s="298">
        <v>46061</v>
      </c>
      <c r="D1442" s="299" t="s">
        <v>306</v>
      </c>
      <c r="E1442" s="331">
        <v>72.099999999999994</v>
      </c>
      <c r="F1442" s="331"/>
      <c r="G1442" s="333">
        <f t="shared" si="32"/>
        <v>4353.7699999999923</v>
      </c>
      <c r="H1442" s="334"/>
      <c r="I1442" s="335"/>
      <c r="J1442" s="336"/>
      <c r="K1442" s="301"/>
      <c r="L1442" s="336"/>
      <c r="M1442" s="301"/>
      <c r="N1442" s="336"/>
      <c r="O1442" s="301"/>
      <c r="P1442" s="336"/>
      <c r="Q1442" s="301"/>
      <c r="R1442" s="336"/>
      <c r="S1442" s="301"/>
      <c r="T1442" s="336"/>
    </row>
    <row r="1443" spans="1:20" ht="12" customHeight="1" x14ac:dyDescent="0.3">
      <c r="A1443" s="329" t="s">
        <v>289</v>
      </c>
      <c r="B1443" s="330">
        <v>8</v>
      </c>
      <c r="C1443" s="298">
        <v>46061</v>
      </c>
      <c r="D1443" s="299" t="s">
        <v>319</v>
      </c>
      <c r="E1443" s="331">
        <v>30.25</v>
      </c>
      <c r="F1443" s="331"/>
      <c r="G1443" s="333">
        <f t="shared" si="32"/>
        <v>4425.8699999999926</v>
      </c>
      <c r="H1443" s="334"/>
      <c r="I1443" s="335"/>
      <c r="J1443" s="336"/>
      <c r="K1443" s="301"/>
      <c r="L1443" s="336"/>
      <c r="M1443" s="301"/>
      <c r="N1443" s="336"/>
      <c r="O1443" s="301"/>
      <c r="P1443" s="336"/>
      <c r="Q1443" s="301"/>
      <c r="R1443" s="336"/>
      <c r="S1443" s="301"/>
      <c r="T1443" s="336"/>
    </row>
    <row r="1444" spans="1:20" ht="12" customHeight="1" x14ac:dyDescent="0.3">
      <c r="A1444" s="329" t="s">
        <v>289</v>
      </c>
      <c r="B1444" s="330">
        <v>3</v>
      </c>
      <c r="C1444" s="298">
        <v>46061</v>
      </c>
      <c r="D1444" s="299" t="s">
        <v>296</v>
      </c>
      <c r="E1444" s="331">
        <v>3.72</v>
      </c>
      <c r="F1444" s="331"/>
      <c r="G1444" s="333">
        <f t="shared" si="32"/>
        <v>4456.1199999999926</v>
      </c>
      <c r="H1444" s="334"/>
      <c r="I1444" s="335"/>
      <c r="J1444" s="336"/>
      <c r="K1444" s="301"/>
      <c r="L1444" s="336"/>
      <c r="M1444" s="301"/>
      <c r="N1444" s="336"/>
      <c r="O1444" s="301"/>
      <c r="P1444" s="336"/>
      <c r="Q1444" s="301"/>
      <c r="R1444" s="336"/>
      <c r="S1444" s="301"/>
      <c r="T1444" s="336"/>
    </row>
    <row r="1445" spans="1:20" ht="12" customHeight="1" x14ac:dyDescent="0.3">
      <c r="A1445" s="329" t="s">
        <v>289</v>
      </c>
      <c r="B1445" s="330">
        <v>4</v>
      </c>
      <c r="C1445" s="298">
        <v>46061</v>
      </c>
      <c r="D1445" s="299" t="s">
        <v>296</v>
      </c>
      <c r="E1445" s="331">
        <v>41.6</v>
      </c>
      <c r="F1445" s="331"/>
      <c r="G1445" s="333">
        <f t="shared" si="32"/>
        <v>4459.8399999999929</v>
      </c>
      <c r="H1445" s="334"/>
      <c r="I1445" s="335"/>
      <c r="J1445" s="336"/>
      <c r="K1445" s="301"/>
      <c r="L1445" s="336"/>
      <c r="M1445" s="301"/>
      <c r="N1445" s="336"/>
      <c r="O1445" s="301"/>
      <c r="P1445" s="336"/>
      <c r="Q1445" s="301"/>
      <c r="R1445" s="336"/>
      <c r="S1445" s="301"/>
      <c r="T1445" s="336"/>
    </row>
    <row r="1446" spans="1:20" ht="12" customHeight="1" x14ac:dyDescent="0.3">
      <c r="A1446" s="329" t="s">
        <v>289</v>
      </c>
      <c r="B1446" s="330">
        <v>3</v>
      </c>
      <c r="C1446" s="298">
        <v>46061</v>
      </c>
      <c r="D1446" s="299" t="s">
        <v>451</v>
      </c>
      <c r="E1446" s="331">
        <v>1</v>
      </c>
      <c r="F1446" s="331"/>
      <c r="G1446" s="333">
        <f t="shared" si="32"/>
        <v>4501.4399999999932</v>
      </c>
      <c r="H1446" s="334"/>
      <c r="I1446" s="335"/>
      <c r="J1446" s="336"/>
      <c r="K1446" s="301"/>
      <c r="L1446" s="336"/>
      <c r="M1446" s="301"/>
      <c r="N1446" s="336"/>
      <c r="O1446" s="301"/>
      <c r="P1446" s="336"/>
      <c r="Q1446" s="301"/>
      <c r="R1446" s="336"/>
      <c r="S1446" s="301"/>
      <c r="T1446" s="336"/>
    </row>
    <row r="1447" spans="1:20" ht="12" customHeight="1" x14ac:dyDescent="0.3">
      <c r="A1447" s="329" t="s">
        <v>289</v>
      </c>
      <c r="B1447" s="330">
        <v>2</v>
      </c>
      <c r="C1447" s="298">
        <v>46061</v>
      </c>
      <c r="D1447" s="299" t="s">
        <v>358</v>
      </c>
      <c r="E1447" s="331">
        <v>10.17</v>
      </c>
      <c r="F1447" s="331"/>
      <c r="G1447" s="333">
        <f t="shared" si="32"/>
        <v>4502.4399999999932</v>
      </c>
      <c r="H1447" s="334"/>
      <c r="I1447" s="335"/>
      <c r="J1447" s="336"/>
      <c r="K1447" s="301"/>
      <c r="L1447" s="336"/>
      <c r="M1447" s="301"/>
      <c r="N1447" s="336"/>
      <c r="O1447" s="301"/>
      <c r="P1447" s="336"/>
      <c r="Q1447" s="301"/>
      <c r="R1447" s="336"/>
      <c r="S1447" s="301"/>
      <c r="T1447" s="336"/>
    </row>
    <row r="1448" spans="1:20" ht="12" customHeight="1" x14ac:dyDescent="0.3">
      <c r="A1448" s="329" t="s">
        <v>287</v>
      </c>
      <c r="B1448" s="330" t="s">
        <v>287</v>
      </c>
      <c r="C1448" s="298">
        <v>46060</v>
      </c>
      <c r="D1448" s="299" t="s">
        <v>452</v>
      </c>
      <c r="E1448" s="331">
        <v>367.77</v>
      </c>
      <c r="F1448" s="331">
        <v>367.77</v>
      </c>
      <c r="G1448" s="333">
        <f t="shared" si="32"/>
        <v>4512.6099999999933</v>
      </c>
      <c r="H1448" s="334"/>
      <c r="I1448" s="335"/>
      <c r="J1448" s="336"/>
      <c r="K1448" s="301"/>
      <c r="L1448" s="336"/>
      <c r="M1448" s="301"/>
      <c r="N1448" s="336"/>
      <c r="O1448" s="301"/>
      <c r="P1448" s="336"/>
      <c r="Q1448" s="301"/>
      <c r="R1448" s="336"/>
      <c r="S1448" s="301"/>
      <c r="T1448" s="336"/>
    </row>
    <row r="1449" spans="1:20" ht="12" customHeight="1" x14ac:dyDescent="0.3">
      <c r="A1449" s="329" t="s">
        <v>289</v>
      </c>
      <c r="B1449" s="330">
        <v>4</v>
      </c>
      <c r="C1449" s="298">
        <v>46060</v>
      </c>
      <c r="D1449" s="299" t="s">
        <v>310</v>
      </c>
      <c r="E1449" s="331">
        <v>32.36</v>
      </c>
      <c r="F1449" s="331"/>
      <c r="G1449" s="333">
        <f t="shared" si="32"/>
        <v>4512.6099999999933</v>
      </c>
      <c r="H1449" s="334"/>
      <c r="I1449" s="335"/>
      <c r="J1449" s="336"/>
      <c r="K1449" s="301"/>
      <c r="L1449" s="336"/>
      <c r="M1449" s="301"/>
      <c r="N1449" s="336"/>
      <c r="O1449" s="301"/>
      <c r="P1449" s="336"/>
      <c r="Q1449" s="301"/>
      <c r="R1449" s="336"/>
      <c r="S1449" s="301"/>
      <c r="T1449" s="336"/>
    </row>
    <row r="1450" spans="1:20" ht="12" customHeight="1" x14ac:dyDescent="0.3">
      <c r="A1450" s="329" t="s">
        <v>289</v>
      </c>
      <c r="B1450" s="330">
        <v>6</v>
      </c>
      <c r="C1450" s="298">
        <v>46060</v>
      </c>
      <c r="D1450" s="299" t="s">
        <v>453</v>
      </c>
      <c r="E1450" s="331">
        <v>41.39</v>
      </c>
      <c r="F1450" s="331"/>
      <c r="G1450" s="333">
        <f t="shared" si="32"/>
        <v>4544.969999999993</v>
      </c>
      <c r="H1450" s="334"/>
      <c r="I1450" s="335"/>
      <c r="J1450" s="336"/>
      <c r="K1450" s="301"/>
      <c r="L1450" s="336"/>
      <c r="M1450" s="301"/>
      <c r="N1450" s="336"/>
      <c r="O1450" s="301"/>
      <c r="P1450" s="336"/>
      <c r="Q1450" s="301"/>
      <c r="R1450" s="336"/>
      <c r="S1450" s="301"/>
      <c r="T1450" s="336"/>
    </row>
    <row r="1451" spans="1:20" ht="12" customHeight="1" x14ac:dyDescent="0.3">
      <c r="A1451" s="329" t="s">
        <v>289</v>
      </c>
      <c r="B1451" s="330">
        <v>1</v>
      </c>
      <c r="C1451" s="298">
        <v>46060</v>
      </c>
      <c r="D1451" s="299" t="s">
        <v>445</v>
      </c>
      <c r="E1451" s="331">
        <v>35.770000000000003</v>
      </c>
      <c r="F1451" s="331"/>
      <c r="G1451" s="333">
        <f t="shared" si="32"/>
        <v>4586.3599999999933</v>
      </c>
      <c r="H1451" s="334"/>
      <c r="I1451" s="335"/>
      <c r="J1451" s="336"/>
      <c r="K1451" s="301"/>
      <c r="L1451" s="336"/>
      <c r="M1451" s="301"/>
      <c r="N1451" s="336"/>
      <c r="O1451" s="301"/>
      <c r="P1451" s="336"/>
      <c r="Q1451" s="301"/>
      <c r="R1451" s="336"/>
      <c r="S1451" s="301"/>
      <c r="T1451" s="336"/>
    </row>
    <row r="1452" spans="1:20" ht="12" customHeight="1" x14ac:dyDescent="0.3">
      <c r="A1452" s="329" t="s">
        <v>289</v>
      </c>
      <c r="B1452" s="330">
        <v>3</v>
      </c>
      <c r="C1452" s="298">
        <v>46060</v>
      </c>
      <c r="D1452" s="299" t="s">
        <v>348</v>
      </c>
      <c r="E1452" s="331">
        <v>25</v>
      </c>
      <c r="F1452" s="331"/>
      <c r="G1452" s="333">
        <f t="shared" si="32"/>
        <v>4622.1299999999937</v>
      </c>
      <c r="H1452" s="334"/>
      <c r="I1452" s="335"/>
      <c r="J1452" s="336"/>
      <c r="K1452" s="301"/>
      <c r="L1452" s="336"/>
      <c r="M1452" s="301"/>
      <c r="N1452" s="336"/>
      <c r="O1452" s="301"/>
      <c r="P1452" s="336"/>
      <c r="Q1452" s="301"/>
      <c r="R1452" s="336"/>
      <c r="S1452" s="301"/>
      <c r="T1452" s="336"/>
    </row>
    <row r="1453" spans="1:20" ht="12" customHeight="1" x14ac:dyDescent="0.3">
      <c r="A1453" s="329" t="s">
        <v>289</v>
      </c>
      <c r="B1453" s="330">
        <v>8</v>
      </c>
      <c r="C1453" s="298">
        <v>46060</v>
      </c>
      <c r="D1453" s="299" t="s">
        <v>296</v>
      </c>
      <c r="E1453" s="331">
        <v>6.69</v>
      </c>
      <c r="F1453" s="331"/>
      <c r="G1453" s="333">
        <f t="shared" si="32"/>
        <v>4647.1299999999937</v>
      </c>
      <c r="H1453" s="334"/>
      <c r="I1453" s="335"/>
      <c r="J1453" s="336"/>
      <c r="K1453" s="301"/>
      <c r="L1453" s="336"/>
      <c r="M1453" s="301"/>
      <c r="N1453" s="336"/>
      <c r="O1453" s="301"/>
      <c r="P1453" s="336"/>
      <c r="Q1453" s="301"/>
      <c r="R1453" s="336"/>
      <c r="S1453" s="301"/>
      <c r="T1453" s="336"/>
    </row>
    <row r="1454" spans="1:20" ht="12" customHeight="1" x14ac:dyDescent="0.3">
      <c r="A1454" s="329" t="s">
        <v>289</v>
      </c>
      <c r="B1454" s="330">
        <v>4</v>
      </c>
      <c r="C1454" s="298">
        <v>46060</v>
      </c>
      <c r="D1454" s="299" t="s">
        <v>296</v>
      </c>
      <c r="E1454" s="331">
        <v>47.85</v>
      </c>
      <c r="F1454" s="331"/>
      <c r="G1454" s="333">
        <f t="shared" si="32"/>
        <v>4653.8199999999933</v>
      </c>
      <c r="H1454" s="334"/>
      <c r="I1454" s="335"/>
      <c r="J1454" s="336"/>
      <c r="K1454" s="301"/>
      <c r="L1454" s="336"/>
      <c r="M1454" s="301"/>
      <c r="N1454" s="336"/>
      <c r="O1454" s="301"/>
      <c r="P1454" s="336"/>
      <c r="Q1454" s="301"/>
      <c r="R1454" s="336"/>
      <c r="S1454" s="301"/>
      <c r="T1454" s="336"/>
    </row>
    <row r="1455" spans="1:20" ht="12" customHeight="1" x14ac:dyDescent="0.3">
      <c r="A1455" s="329" t="s">
        <v>289</v>
      </c>
      <c r="B1455" s="330">
        <v>2</v>
      </c>
      <c r="C1455" s="298">
        <v>46059</v>
      </c>
      <c r="D1455" s="299" t="s">
        <v>301</v>
      </c>
      <c r="E1455" s="331">
        <v>20</v>
      </c>
      <c r="F1455" s="331"/>
      <c r="G1455" s="333">
        <f t="shared" si="32"/>
        <v>4701.6699999999937</v>
      </c>
      <c r="H1455" s="334"/>
      <c r="I1455" s="335"/>
      <c r="J1455" s="336"/>
      <c r="K1455" s="301"/>
      <c r="L1455" s="336"/>
      <c r="M1455" s="301"/>
      <c r="N1455" s="336"/>
      <c r="O1455" s="301"/>
      <c r="P1455" s="336"/>
      <c r="Q1455" s="301"/>
      <c r="R1455" s="336"/>
      <c r="S1455" s="301"/>
      <c r="T1455" s="336"/>
    </row>
    <row r="1456" spans="1:20" ht="12" customHeight="1" x14ac:dyDescent="0.3">
      <c r="A1456" s="329" t="s">
        <v>291</v>
      </c>
      <c r="B1456" s="330">
        <v>40</v>
      </c>
      <c r="C1456" s="298">
        <v>46059</v>
      </c>
      <c r="D1456" s="299" t="s">
        <v>316</v>
      </c>
      <c r="E1456" s="331"/>
      <c r="F1456" s="331">
        <v>822.99</v>
      </c>
      <c r="G1456" s="333">
        <f t="shared" si="32"/>
        <v>4721.6699999999937</v>
      </c>
      <c r="H1456" s="334"/>
      <c r="I1456" s="335"/>
      <c r="J1456" s="336"/>
      <c r="K1456" s="301"/>
      <c r="L1456" s="336"/>
      <c r="M1456" s="301"/>
      <c r="N1456" s="336"/>
      <c r="O1456" s="301"/>
      <c r="P1456" s="336"/>
      <c r="Q1456" s="301"/>
      <c r="R1456" s="336"/>
      <c r="S1456" s="301"/>
      <c r="T1456" s="336"/>
    </row>
    <row r="1457" spans="1:20" ht="12" customHeight="1" x14ac:dyDescent="0.3">
      <c r="A1457" s="329" t="s">
        <v>294</v>
      </c>
      <c r="B1457" s="330">
        <v>14</v>
      </c>
      <c r="C1457" s="298">
        <v>46059</v>
      </c>
      <c r="D1457" s="299" t="s">
        <v>366</v>
      </c>
      <c r="E1457" s="331">
        <v>66.67</v>
      </c>
      <c r="F1457" s="331"/>
      <c r="G1457" s="333">
        <f t="shared" si="32"/>
        <v>3898.6799999999935</v>
      </c>
      <c r="H1457" s="334"/>
      <c r="I1457" s="335"/>
      <c r="J1457" s="336"/>
      <c r="K1457" s="301"/>
      <c r="L1457" s="336"/>
      <c r="M1457" s="301"/>
      <c r="N1457" s="336"/>
      <c r="O1457" s="301"/>
      <c r="P1457" s="336"/>
      <c r="Q1457" s="301"/>
      <c r="R1457" s="336"/>
      <c r="S1457" s="301"/>
      <c r="T1457" s="336"/>
    </row>
    <row r="1458" spans="1:20" ht="12" customHeight="1" x14ac:dyDescent="0.3">
      <c r="A1458" s="329" t="s">
        <v>289</v>
      </c>
      <c r="B1458" s="330">
        <v>2</v>
      </c>
      <c r="C1458" s="298">
        <v>46059</v>
      </c>
      <c r="D1458" s="299" t="s">
        <v>296</v>
      </c>
      <c r="E1458" s="331">
        <v>9.35</v>
      </c>
      <c r="F1458" s="331"/>
      <c r="G1458" s="333">
        <f t="shared" si="32"/>
        <v>3965.3499999999935</v>
      </c>
      <c r="H1458" s="334"/>
      <c r="I1458" s="335"/>
      <c r="J1458" s="336"/>
      <c r="K1458" s="301"/>
      <c r="L1458" s="336"/>
      <c r="M1458" s="301"/>
      <c r="N1458" s="336"/>
      <c r="O1458" s="301"/>
      <c r="P1458" s="336"/>
      <c r="Q1458" s="301"/>
      <c r="R1458" s="336"/>
      <c r="S1458" s="301"/>
      <c r="T1458" s="336"/>
    </row>
    <row r="1459" spans="1:20" ht="12" customHeight="1" x14ac:dyDescent="0.3">
      <c r="A1459" s="329" t="s">
        <v>289</v>
      </c>
      <c r="B1459" s="330">
        <v>4</v>
      </c>
      <c r="C1459" s="298">
        <v>46059</v>
      </c>
      <c r="D1459" s="299" t="s">
        <v>296</v>
      </c>
      <c r="E1459" s="331">
        <v>45.81</v>
      </c>
      <c r="F1459" s="331"/>
      <c r="G1459" s="333">
        <f t="shared" si="32"/>
        <v>3974.6999999999935</v>
      </c>
      <c r="H1459" s="334"/>
      <c r="I1459" s="335"/>
      <c r="J1459" s="336"/>
      <c r="K1459" s="301"/>
      <c r="L1459" s="336"/>
      <c r="M1459" s="301"/>
      <c r="N1459" s="336"/>
      <c r="O1459" s="301"/>
      <c r="P1459" s="336"/>
      <c r="Q1459" s="301"/>
      <c r="R1459" s="336"/>
      <c r="S1459" s="301"/>
      <c r="T1459" s="336"/>
    </row>
    <row r="1460" spans="1:20" ht="12" customHeight="1" x14ac:dyDescent="0.3">
      <c r="A1460" s="329" t="s">
        <v>289</v>
      </c>
      <c r="B1460" s="330">
        <v>2</v>
      </c>
      <c r="C1460" s="298">
        <v>46059</v>
      </c>
      <c r="D1460" s="299" t="s">
        <v>353</v>
      </c>
      <c r="E1460" s="331">
        <v>22.98</v>
      </c>
      <c r="F1460" s="331"/>
      <c r="G1460" s="333">
        <f t="shared" si="32"/>
        <v>4020.5099999999934</v>
      </c>
      <c r="H1460" s="334"/>
      <c r="I1460" s="335"/>
      <c r="J1460" s="336"/>
      <c r="K1460" s="301"/>
      <c r="L1460" s="336"/>
      <c r="M1460" s="301"/>
      <c r="N1460" s="336"/>
      <c r="O1460" s="301"/>
      <c r="P1460" s="336"/>
      <c r="Q1460" s="301"/>
      <c r="R1460" s="336"/>
      <c r="S1460" s="301"/>
      <c r="T1460" s="336"/>
    </row>
    <row r="1461" spans="1:20" ht="12" customHeight="1" x14ac:dyDescent="0.3">
      <c r="A1461" s="329" t="s">
        <v>289</v>
      </c>
      <c r="B1461" s="330">
        <v>2</v>
      </c>
      <c r="C1461" s="298">
        <v>46059</v>
      </c>
      <c r="D1461" s="299" t="s">
        <v>301</v>
      </c>
      <c r="E1461" s="331">
        <v>46.5</v>
      </c>
      <c r="F1461" s="331"/>
      <c r="G1461" s="333">
        <f t="shared" si="32"/>
        <v>4043.4899999999934</v>
      </c>
      <c r="H1461" s="334"/>
      <c r="I1461" s="335"/>
      <c r="J1461" s="336"/>
      <c r="K1461" s="301"/>
      <c r="L1461" s="336"/>
      <c r="M1461" s="301"/>
      <c r="N1461" s="336"/>
      <c r="O1461" s="301"/>
      <c r="P1461" s="336"/>
      <c r="Q1461" s="301"/>
      <c r="R1461" s="336"/>
      <c r="S1461" s="301"/>
      <c r="T1461" s="336"/>
    </row>
    <row r="1462" spans="1:20" ht="12" customHeight="1" x14ac:dyDescent="0.3">
      <c r="A1462" s="329" t="s">
        <v>289</v>
      </c>
      <c r="B1462" s="330">
        <v>2</v>
      </c>
      <c r="C1462" s="298">
        <v>46059</v>
      </c>
      <c r="D1462" s="299" t="s">
        <v>358</v>
      </c>
      <c r="E1462" s="331">
        <v>10.17</v>
      </c>
      <c r="F1462" s="331"/>
      <c r="G1462" s="333">
        <f t="shared" si="32"/>
        <v>4089.9899999999934</v>
      </c>
      <c r="H1462" s="334"/>
      <c r="I1462" s="335"/>
      <c r="J1462" s="336"/>
      <c r="K1462" s="301"/>
      <c r="L1462" s="336"/>
      <c r="M1462" s="301"/>
      <c r="N1462" s="336"/>
      <c r="O1462" s="301"/>
      <c r="P1462" s="336"/>
      <c r="Q1462" s="301"/>
      <c r="R1462" s="336"/>
      <c r="S1462" s="301"/>
      <c r="T1462" s="336"/>
    </row>
    <row r="1463" spans="1:20" ht="12" customHeight="1" x14ac:dyDescent="0.3">
      <c r="A1463" s="329" t="s">
        <v>289</v>
      </c>
      <c r="B1463" s="330">
        <v>8</v>
      </c>
      <c r="C1463" s="298">
        <v>46059</v>
      </c>
      <c r="D1463" s="299" t="s">
        <v>435</v>
      </c>
      <c r="E1463" s="331">
        <v>81.2</v>
      </c>
      <c r="F1463" s="331"/>
      <c r="G1463" s="333">
        <f t="shared" si="32"/>
        <v>4100.1599999999935</v>
      </c>
      <c r="H1463" s="334"/>
      <c r="I1463" s="335"/>
      <c r="J1463" s="336"/>
      <c r="K1463" s="301"/>
      <c r="L1463" s="336"/>
      <c r="M1463" s="301"/>
      <c r="N1463" s="336"/>
      <c r="O1463" s="301"/>
      <c r="P1463" s="336"/>
      <c r="Q1463" s="301"/>
      <c r="R1463" s="336"/>
      <c r="S1463" s="301"/>
      <c r="T1463" s="336"/>
    </row>
    <row r="1464" spans="1:20" ht="12" customHeight="1" x14ac:dyDescent="0.3">
      <c r="A1464" s="329" t="s">
        <v>289</v>
      </c>
      <c r="B1464" s="330">
        <v>2</v>
      </c>
      <c r="C1464" s="298">
        <v>46058</v>
      </c>
      <c r="D1464" s="299" t="s">
        <v>301</v>
      </c>
      <c r="E1464" s="331">
        <v>21</v>
      </c>
      <c r="F1464" s="331"/>
      <c r="G1464" s="333">
        <f t="shared" si="32"/>
        <v>4181.3599999999933</v>
      </c>
      <c r="H1464" s="334"/>
      <c r="I1464" s="335"/>
      <c r="J1464" s="336"/>
      <c r="K1464" s="301"/>
      <c r="L1464" s="336"/>
      <c r="M1464" s="301"/>
      <c r="N1464" s="336"/>
      <c r="O1464" s="301"/>
      <c r="P1464" s="336"/>
      <c r="Q1464" s="301"/>
      <c r="R1464" s="336"/>
      <c r="S1464" s="301"/>
      <c r="T1464" s="336"/>
    </row>
    <row r="1465" spans="1:20" ht="12" customHeight="1" x14ac:dyDescent="0.3">
      <c r="A1465" s="329" t="s">
        <v>291</v>
      </c>
      <c r="B1465" s="330">
        <v>39</v>
      </c>
      <c r="C1465" s="298">
        <v>46058</v>
      </c>
      <c r="D1465" s="299" t="s">
        <v>292</v>
      </c>
      <c r="E1465" s="331"/>
      <c r="F1465" s="331">
        <v>2763.79</v>
      </c>
      <c r="G1465" s="333">
        <f t="shared" si="32"/>
        <v>4202.3599999999933</v>
      </c>
      <c r="H1465" s="334"/>
      <c r="I1465" s="335"/>
      <c r="J1465" s="336"/>
      <c r="K1465" s="301"/>
      <c r="L1465" s="336"/>
      <c r="M1465" s="301"/>
      <c r="N1465" s="336"/>
      <c r="O1465" s="301"/>
      <c r="P1465" s="336"/>
      <c r="Q1465" s="301"/>
      <c r="R1465" s="336"/>
      <c r="S1465" s="301"/>
      <c r="T1465" s="336"/>
    </row>
    <row r="1466" spans="1:20" ht="12" customHeight="1" x14ac:dyDescent="0.3">
      <c r="A1466" s="329" t="s">
        <v>289</v>
      </c>
      <c r="B1466" s="330">
        <v>8</v>
      </c>
      <c r="C1466" s="298">
        <v>46058</v>
      </c>
      <c r="D1466" s="299" t="s">
        <v>357</v>
      </c>
      <c r="E1466" s="331">
        <v>95.35</v>
      </c>
      <c r="F1466" s="331"/>
      <c r="G1466" s="333">
        <f t="shared" si="32"/>
        <v>1438.5699999999933</v>
      </c>
      <c r="H1466" s="334"/>
      <c r="I1466" s="335"/>
      <c r="J1466" s="336"/>
      <c r="K1466" s="301"/>
      <c r="L1466" s="336"/>
      <c r="M1466" s="301"/>
      <c r="N1466" s="336"/>
      <c r="O1466" s="301"/>
      <c r="P1466" s="336"/>
      <c r="Q1466" s="301"/>
      <c r="R1466" s="336"/>
      <c r="S1466" s="301"/>
      <c r="T1466" s="336"/>
    </row>
    <row r="1467" spans="1:20" ht="12" customHeight="1" x14ac:dyDescent="0.3">
      <c r="A1467" s="329" t="s">
        <v>289</v>
      </c>
      <c r="B1467" s="330">
        <v>2</v>
      </c>
      <c r="C1467" s="298">
        <v>46058</v>
      </c>
      <c r="D1467" s="299" t="s">
        <v>353</v>
      </c>
      <c r="E1467" s="331">
        <v>14.99</v>
      </c>
      <c r="F1467" s="331"/>
      <c r="G1467" s="333">
        <f t="shared" si="32"/>
        <v>1533.9199999999933</v>
      </c>
      <c r="H1467" s="334"/>
      <c r="I1467" s="335"/>
      <c r="J1467" s="336"/>
      <c r="K1467" s="301"/>
      <c r="L1467" s="336"/>
      <c r="M1467" s="301"/>
      <c r="N1467" s="336"/>
      <c r="O1467" s="301"/>
      <c r="P1467" s="336"/>
      <c r="Q1467" s="301"/>
      <c r="R1467" s="336"/>
      <c r="S1467" s="301"/>
      <c r="T1467" s="336"/>
    </row>
    <row r="1468" spans="1:20" ht="12" customHeight="1" x14ac:dyDescent="0.3">
      <c r="A1468" s="329" t="s">
        <v>287</v>
      </c>
      <c r="B1468" s="330" t="s">
        <v>287</v>
      </c>
      <c r="C1468" s="298">
        <v>46058</v>
      </c>
      <c r="D1468" s="299" t="s">
        <v>452</v>
      </c>
      <c r="E1468" s="331">
        <v>77.569999999999993</v>
      </c>
      <c r="F1468" s="331">
        <v>77.569999999999993</v>
      </c>
      <c r="G1468" s="333">
        <f t="shared" si="32"/>
        <v>1548.9099999999933</v>
      </c>
      <c r="H1468" s="334"/>
      <c r="I1468" s="335"/>
      <c r="J1468" s="336"/>
      <c r="K1468" s="301"/>
      <c r="L1468" s="336"/>
      <c r="M1468" s="301"/>
      <c r="N1468" s="336"/>
      <c r="O1468" s="301"/>
      <c r="P1468" s="336"/>
      <c r="Q1468" s="301"/>
      <c r="R1468" s="336"/>
      <c r="S1468" s="301"/>
      <c r="T1468" s="336"/>
    </row>
    <row r="1469" spans="1:20" ht="12" customHeight="1" x14ac:dyDescent="0.3">
      <c r="A1469" s="329" t="s">
        <v>289</v>
      </c>
      <c r="B1469" s="330">
        <v>6</v>
      </c>
      <c r="C1469" s="298">
        <v>46057</v>
      </c>
      <c r="D1469" s="299" t="s">
        <v>344</v>
      </c>
      <c r="E1469" s="331">
        <v>50</v>
      </c>
      <c r="F1469" s="331"/>
      <c r="G1469" s="333">
        <f t="shared" si="32"/>
        <v>1548.9099999999933</v>
      </c>
      <c r="H1469" s="334"/>
      <c r="I1469" s="335"/>
      <c r="J1469" s="336"/>
      <c r="K1469" s="301"/>
      <c r="L1469" s="336"/>
      <c r="M1469" s="301"/>
      <c r="N1469" s="336"/>
      <c r="O1469" s="301"/>
      <c r="P1469" s="336"/>
      <c r="Q1469" s="301"/>
      <c r="R1469" s="336"/>
      <c r="S1469" s="301"/>
      <c r="T1469" s="336"/>
    </row>
    <row r="1470" spans="1:20" ht="12" customHeight="1" x14ac:dyDescent="0.3">
      <c r="A1470" s="329" t="s">
        <v>289</v>
      </c>
      <c r="B1470" s="330">
        <v>1</v>
      </c>
      <c r="C1470" s="298">
        <v>46057</v>
      </c>
      <c r="D1470" s="299" t="s">
        <v>306</v>
      </c>
      <c r="E1470" s="331">
        <v>62.03</v>
      </c>
      <c r="F1470" s="331"/>
      <c r="G1470" s="333">
        <f t="shared" si="32"/>
        <v>1598.9099999999933</v>
      </c>
      <c r="H1470" s="334"/>
      <c r="I1470" s="335"/>
      <c r="J1470" s="336"/>
      <c r="K1470" s="301"/>
      <c r="L1470" s="336"/>
      <c r="M1470" s="301"/>
      <c r="N1470" s="336"/>
      <c r="O1470" s="301"/>
      <c r="P1470" s="336"/>
      <c r="Q1470" s="301"/>
      <c r="R1470" s="336"/>
      <c r="S1470" s="301"/>
      <c r="T1470" s="336"/>
    </row>
    <row r="1471" spans="1:20" ht="12" customHeight="1" x14ac:dyDescent="0.3">
      <c r="A1471" s="329" t="s">
        <v>289</v>
      </c>
      <c r="B1471" s="330">
        <v>2</v>
      </c>
      <c r="C1471" s="298">
        <v>46057</v>
      </c>
      <c r="D1471" s="299" t="s">
        <v>296</v>
      </c>
      <c r="E1471" s="331">
        <v>14.91</v>
      </c>
      <c r="F1471" s="331"/>
      <c r="G1471" s="333">
        <f t="shared" si="32"/>
        <v>1660.9399999999932</v>
      </c>
      <c r="H1471" s="334"/>
      <c r="I1471" s="335"/>
      <c r="J1471" s="336"/>
      <c r="K1471" s="301"/>
      <c r="L1471" s="336"/>
      <c r="M1471" s="301"/>
      <c r="N1471" s="336"/>
      <c r="O1471" s="301"/>
      <c r="P1471" s="336"/>
      <c r="Q1471" s="301"/>
      <c r="R1471" s="336"/>
      <c r="S1471" s="301"/>
      <c r="T1471" s="336"/>
    </row>
    <row r="1472" spans="1:20" ht="12" customHeight="1" x14ac:dyDescent="0.3">
      <c r="A1472" s="329" t="s">
        <v>289</v>
      </c>
      <c r="B1472" s="330">
        <v>4</v>
      </c>
      <c r="C1472" s="298">
        <v>46057</v>
      </c>
      <c r="D1472" s="299" t="s">
        <v>310</v>
      </c>
      <c r="E1472" s="331">
        <v>63.38</v>
      </c>
      <c r="F1472" s="331"/>
      <c r="G1472" s="333">
        <f t="shared" si="32"/>
        <v>1675.8499999999933</v>
      </c>
      <c r="H1472" s="334"/>
      <c r="I1472" s="335"/>
      <c r="J1472" s="336"/>
      <c r="K1472" s="301"/>
      <c r="L1472" s="336"/>
      <c r="M1472" s="301"/>
      <c r="N1472" s="336"/>
      <c r="O1472" s="301"/>
      <c r="P1472" s="336"/>
      <c r="Q1472" s="301"/>
      <c r="R1472" s="336"/>
      <c r="S1472" s="301"/>
      <c r="T1472" s="336"/>
    </row>
    <row r="1473" spans="1:20" ht="12" customHeight="1" x14ac:dyDescent="0.3">
      <c r="A1473" s="329" t="s">
        <v>287</v>
      </c>
      <c r="B1473" s="330" t="s">
        <v>287</v>
      </c>
      <c r="C1473" s="298">
        <v>46057</v>
      </c>
      <c r="D1473" s="299" t="s">
        <v>454</v>
      </c>
      <c r="E1473" s="331">
        <v>192.78</v>
      </c>
      <c r="F1473" s="331">
        <v>192.78</v>
      </c>
      <c r="G1473" s="333">
        <f t="shared" si="32"/>
        <v>1739.2299999999934</v>
      </c>
      <c r="H1473" s="334"/>
      <c r="I1473" s="335"/>
      <c r="J1473" s="336"/>
      <c r="K1473" s="301"/>
      <c r="L1473" s="336"/>
      <c r="M1473" s="301"/>
      <c r="N1473" s="336"/>
      <c r="O1473" s="301"/>
      <c r="P1473" s="336"/>
      <c r="Q1473" s="301"/>
      <c r="R1473" s="336"/>
      <c r="S1473" s="301"/>
      <c r="T1473" s="336"/>
    </row>
    <row r="1474" spans="1:20" ht="12" customHeight="1" x14ac:dyDescent="0.3">
      <c r="A1474" s="329" t="s">
        <v>294</v>
      </c>
      <c r="B1474" s="330">
        <v>14</v>
      </c>
      <c r="C1474" s="298">
        <v>46057</v>
      </c>
      <c r="D1474" s="299" t="s">
        <v>367</v>
      </c>
      <c r="E1474" s="331">
        <v>68.739999999999995</v>
      </c>
      <c r="F1474" s="331"/>
      <c r="G1474" s="333">
        <f t="shared" si="32"/>
        <v>1739.2299999999934</v>
      </c>
      <c r="H1474" s="334"/>
      <c r="I1474" s="335"/>
      <c r="J1474" s="336"/>
      <c r="K1474" s="301"/>
      <c r="L1474" s="336"/>
      <c r="M1474" s="301"/>
      <c r="N1474" s="336"/>
      <c r="O1474" s="301"/>
      <c r="P1474" s="336"/>
      <c r="Q1474" s="301"/>
      <c r="R1474" s="336"/>
      <c r="S1474" s="301"/>
      <c r="T1474" s="336"/>
    </row>
    <row r="1475" spans="1:20" ht="12" customHeight="1" x14ac:dyDescent="0.3">
      <c r="A1475" s="329" t="s">
        <v>289</v>
      </c>
      <c r="B1475" s="330">
        <v>6</v>
      </c>
      <c r="C1475" s="298">
        <v>46057</v>
      </c>
      <c r="D1475" s="299" t="s">
        <v>300</v>
      </c>
      <c r="E1475" s="331">
        <v>-42.58</v>
      </c>
      <c r="F1475" s="331"/>
      <c r="G1475" s="333">
        <f t="shared" si="32"/>
        <v>1807.9699999999934</v>
      </c>
      <c r="H1475" s="334"/>
      <c r="I1475" s="335"/>
      <c r="J1475" s="336"/>
      <c r="K1475" s="301"/>
      <c r="L1475" s="336"/>
      <c r="M1475" s="301"/>
      <c r="N1475" s="336"/>
      <c r="O1475" s="301"/>
      <c r="P1475" s="336"/>
      <c r="Q1475" s="301"/>
      <c r="R1475" s="336"/>
      <c r="S1475" s="301"/>
      <c r="T1475" s="336"/>
    </row>
    <row r="1476" spans="1:20" ht="12" customHeight="1" x14ac:dyDescent="0.3">
      <c r="A1476" s="329" t="s">
        <v>289</v>
      </c>
      <c r="B1476" s="330">
        <v>1</v>
      </c>
      <c r="C1476" s="298">
        <v>46057</v>
      </c>
      <c r="D1476" s="299" t="s">
        <v>371</v>
      </c>
      <c r="E1476" s="331">
        <v>31.36</v>
      </c>
      <c r="F1476" s="331"/>
      <c r="G1476" s="333">
        <f t="shared" si="32"/>
        <v>1765.3899999999935</v>
      </c>
      <c r="H1476" s="334"/>
      <c r="I1476" s="335"/>
      <c r="J1476" s="336"/>
      <c r="K1476" s="301"/>
      <c r="L1476" s="336"/>
      <c r="M1476" s="301"/>
      <c r="N1476" s="336"/>
      <c r="O1476" s="301"/>
      <c r="P1476" s="336"/>
      <c r="Q1476" s="301"/>
      <c r="R1476" s="336"/>
      <c r="S1476" s="301"/>
      <c r="T1476" s="336"/>
    </row>
    <row r="1477" spans="1:20" ht="12" customHeight="1" x14ac:dyDescent="0.3">
      <c r="A1477" s="329" t="s">
        <v>294</v>
      </c>
      <c r="B1477" s="330">
        <v>17</v>
      </c>
      <c r="C1477" s="298">
        <v>46057</v>
      </c>
      <c r="D1477" s="299" t="s">
        <v>370</v>
      </c>
      <c r="E1477" s="331">
        <v>99</v>
      </c>
      <c r="F1477" s="331"/>
      <c r="G1477" s="333">
        <f t="shared" si="32"/>
        <v>1796.7499999999934</v>
      </c>
      <c r="H1477" s="334"/>
      <c r="I1477" s="335"/>
      <c r="J1477" s="336"/>
      <c r="K1477" s="301"/>
      <c r="L1477" s="336"/>
      <c r="M1477" s="301"/>
      <c r="N1477" s="336"/>
      <c r="O1477" s="301"/>
      <c r="P1477" s="336"/>
      <c r="Q1477" s="301"/>
      <c r="R1477" s="336"/>
      <c r="S1477" s="301"/>
      <c r="T1477" s="336"/>
    </row>
    <row r="1478" spans="1:20" ht="12" customHeight="1" x14ac:dyDescent="0.3">
      <c r="A1478" s="329" t="s">
        <v>284</v>
      </c>
      <c r="B1478" s="330">
        <v>36</v>
      </c>
      <c r="C1478" s="298">
        <v>46056</v>
      </c>
      <c r="D1478" s="299" t="s">
        <v>374</v>
      </c>
      <c r="E1478" s="331">
        <v>50</v>
      </c>
      <c r="F1478" s="331"/>
      <c r="G1478" s="333">
        <f t="shared" si="32"/>
        <v>1895.7499999999934</v>
      </c>
      <c r="H1478" s="334"/>
      <c r="I1478" s="335"/>
      <c r="J1478" s="336"/>
      <c r="K1478" s="301"/>
      <c r="L1478" s="336"/>
      <c r="M1478" s="301"/>
      <c r="N1478" s="336"/>
      <c r="O1478" s="301"/>
      <c r="P1478" s="336"/>
      <c r="Q1478" s="301"/>
      <c r="R1478" s="336"/>
      <c r="S1478" s="301"/>
      <c r="T1478" s="336"/>
    </row>
    <row r="1479" spans="1:20" ht="12" customHeight="1" x14ac:dyDescent="0.3">
      <c r="A1479" s="329" t="s">
        <v>289</v>
      </c>
      <c r="B1479" s="330">
        <v>8</v>
      </c>
      <c r="C1479" s="298">
        <v>46056</v>
      </c>
      <c r="D1479" s="299" t="s">
        <v>319</v>
      </c>
      <c r="E1479" s="331">
        <v>7.92</v>
      </c>
      <c r="F1479" s="331"/>
      <c r="G1479" s="333">
        <f t="shared" si="32"/>
        <v>1945.7499999999934</v>
      </c>
      <c r="H1479" s="334"/>
      <c r="I1479" s="335"/>
      <c r="J1479" s="336"/>
      <c r="K1479" s="301"/>
      <c r="L1479" s="336"/>
      <c r="M1479" s="301"/>
      <c r="N1479" s="336"/>
      <c r="O1479" s="301"/>
      <c r="P1479" s="336"/>
      <c r="Q1479" s="301"/>
      <c r="R1479" s="336"/>
      <c r="S1479" s="301"/>
      <c r="T1479" s="336"/>
    </row>
    <row r="1480" spans="1:20" ht="12" customHeight="1" x14ac:dyDescent="0.3">
      <c r="A1480" s="329" t="s">
        <v>294</v>
      </c>
      <c r="B1480" s="330">
        <v>24</v>
      </c>
      <c r="C1480" s="298">
        <v>46056</v>
      </c>
      <c r="D1480" s="299" t="s">
        <v>860</v>
      </c>
      <c r="E1480" s="331">
        <v>83.58</v>
      </c>
      <c r="F1480" s="331"/>
      <c r="G1480" s="333">
        <f t="shared" si="32"/>
        <v>1953.6699999999935</v>
      </c>
      <c r="H1480" s="334"/>
      <c r="I1480" s="335"/>
      <c r="J1480" s="336"/>
      <c r="K1480" s="301"/>
      <c r="L1480" s="336"/>
      <c r="M1480" s="301"/>
      <c r="N1480" s="336"/>
      <c r="O1480" s="301"/>
      <c r="P1480" s="336"/>
      <c r="Q1480" s="301"/>
      <c r="R1480" s="336"/>
      <c r="S1480" s="301"/>
      <c r="T1480" s="336"/>
    </row>
    <row r="1481" spans="1:20" ht="12" customHeight="1" x14ac:dyDescent="0.3">
      <c r="A1481" s="329" t="s">
        <v>289</v>
      </c>
      <c r="B1481" s="330">
        <v>4</v>
      </c>
      <c r="C1481" s="298">
        <v>46056</v>
      </c>
      <c r="D1481" s="299" t="s">
        <v>455</v>
      </c>
      <c r="E1481" s="331">
        <v>28.64</v>
      </c>
      <c r="F1481" s="331"/>
      <c r="G1481" s="333">
        <f t="shared" si="32"/>
        <v>2037.2499999999934</v>
      </c>
      <c r="H1481" s="334"/>
      <c r="I1481" s="335"/>
      <c r="J1481" s="336"/>
      <c r="K1481" s="301"/>
      <c r="L1481" s="336"/>
      <c r="M1481" s="301"/>
      <c r="N1481" s="336"/>
      <c r="O1481" s="301"/>
      <c r="P1481" s="336"/>
      <c r="Q1481" s="301"/>
      <c r="R1481" s="336"/>
      <c r="S1481" s="301"/>
      <c r="T1481" s="336"/>
    </row>
    <row r="1482" spans="1:20" ht="12" customHeight="1" x14ac:dyDescent="0.3">
      <c r="A1482" s="329" t="s">
        <v>289</v>
      </c>
      <c r="B1482" s="330">
        <v>2</v>
      </c>
      <c r="C1482" s="298">
        <v>46056</v>
      </c>
      <c r="D1482" s="299" t="s">
        <v>358</v>
      </c>
      <c r="E1482" s="331">
        <v>9.4700000000000006</v>
      </c>
      <c r="F1482" s="331"/>
      <c r="G1482" s="333">
        <f t="shared" si="32"/>
        <v>2065.8899999999935</v>
      </c>
      <c r="H1482" s="334"/>
      <c r="I1482" s="335"/>
      <c r="J1482" s="336"/>
      <c r="K1482" s="301"/>
      <c r="L1482" s="336"/>
      <c r="M1482" s="301"/>
      <c r="N1482" s="336"/>
      <c r="O1482" s="301"/>
      <c r="P1482" s="336"/>
      <c r="Q1482" s="301"/>
      <c r="R1482" s="336"/>
      <c r="S1482" s="301"/>
      <c r="T1482" s="336"/>
    </row>
    <row r="1483" spans="1:20" ht="12" customHeight="1" x14ac:dyDescent="0.3">
      <c r="A1483" s="329" t="s">
        <v>289</v>
      </c>
      <c r="B1483" s="330">
        <v>6</v>
      </c>
      <c r="C1483" s="298">
        <v>46055</v>
      </c>
      <c r="D1483" s="299" t="s">
        <v>456</v>
      </c>
      <c r="E1483" s="331">
        <v>20</v>
      </c>
      <c r="F1483" s="331"/>
      <c r="G1483" s="333">
        <f t="shared" si="32"/>
        <v>2075.3599999999933</v>
      </c>
      <c r="H1483" s="334"/>
      <c r="I1483" s="335"/>
      <c r="J1483" s="336"/>
      <c r="K1483" s="301"/>
      <c r="L1483" s="336"/>
      <c r="M1483" s="301"/>
      <c r="N1483" s="336"/>
      <c r="O1483" s="301"/>
      <c r="P1483" s="336"/>
      <c r="Q1483" s="301"/>
      <c r="R1483" s="336"/>
      <c r="S1483" s="301"/>
      <c r="T1483" s="336"/>
    </row>
    <row r="1484" spans="1:20" ht="12" customHeight="1" x14ac:dyDescent="0.3">
      <c r="A1484" s="329" t="s">
        <v>294</v>
      </c>
      <c r="B1484" s="330">
        <v>17</v>
      </c>
      <c r="C1484" s="298">
        <v>46055</v>
      </c>
      <c r="D1484" s="299" t="s">
        <v>188</v>
      </c>
      <c r="E1484" s="331">
        <v>41.54</v>
      </c>
      <c r="F1484" s="331"/>
      <c r="G1484" s="333">
        <f t="shared" si="32"/>
        <v>2095.3599999999933</v>
      </c>
      <c r="H1484" s="334"/>
      <c r="I1484" s="335"/>
      <c r="J1484" s="336"/>
      <c r="K1484" s="301"/>
      <c r="L1484" s="336"/>
      <c r="M1484" s="301"/>
      <c r="N1484" s="336"/>
      <c r="O1484" s="301"/>
      <c r="P1484" s="336"/>
      <c r="Q1484" s="301"/>
      <c r="R1484" s="336"/>
      <c r="S1484" s="301"/>
      <c r="T1484" s="336"/>
    </row>
    <row r="1485" spans="1:20" ht="12" customHeight="1" x14ac:dyDescent="0.3">
      <c r="A1485" s="329" t="s">
        <v>289</v>
      </c>
      <c r="B1485" s="330">
        <v>2</v>
      </c>
      <c r="C1485" s="298">
        <v>46055</v>
      </c>
      <c r="D1485" s="299" t="s">
        <v>296</v>
      </c>
      <c r="E1485" s="331">
        <v>9.92</v>
      </c>
      <c r="F1485" s="331"/>
      <c r="G1485" s="333">
        <f t="shared" si="32"/>
        <v>2136.8999999999933</v>
      </c>
      <c r="H1485" s="334"/>
      <c r="I1485" s="335"/>
      <c r="J1485" s="336"/>
      <c r="K1485" s="301"/>
      <c r="L1485" s="336"/>
      <c r="M1485" s="301"/>
      <c r="N1485" s="336"/>
      <c r="O1485" s="301"/>
      <c r="P1485" s="336"/>
      <c r="Q1485" s="301"/>
      <c r="R1485" s="336"/>
      <c r="S1485" s="301"/>
      <c r="T1485" s="336"/>
    </row>
    <row r="1486" spans="1:20" ht="12" customHeight="1" x14ac:dyDescent="0.3">
      <c r="A1486" s="329" t="s">
        <v>289</v>
      </c>
      <c r="B1486" s="330">
        <v>8</v>
      </c>
      <c r="C1486" s="298">
        <v>46055</v>
      </c>
      <c r="D1486" s="299" t="s">
        <v>457</v>
      </c>
      <c r="E1486" s="331">
        <v>155.38</v>
      </c>
      <c r="F1486" s="331"/>
      <c r="G1486" s="333">
        <f t="shared" si="32"/>
        <v>2146.8199999999933</v>
      </c>
      <c r="H1486" s="334"/>
      <c r="I1486" s="335"/>
      <c r="J1486" s="336"/>
      <c r="K1486" s="301"/>
      <c r="L1486" s="336"/>
      <c r="M1486" s="301"/>
      <c r="N1486" s="336"/>
      <c r="O1486" s="301"/>
      <c r="P1486" s="336"/>
      <c r="Q1486" s="301"/>
      <c r="R1486" s="336"/>
      <c r="S1486" s="301"/>
      <c r="T1486" s="336"/>
    </row>
    <row r="1487" spans="1:20" ht="12" customHeight="1" x14ac:dyDescent="0.3">
      <c r="A1487" s="329" t="s">
        <v>294</v>
      </c>
      <c r="B1487" s="330">
        <v>21</v>
      </c>
      <c r="C1487" s="298">
        <v>46055</v>
      </c>
      <c r="D1487" s="299" t="s">
        <v>194</v>
      </c>
      <c r="E1487" s="331">
        <v>27.35</v>
      </c>
      <c r="F1487" s="331"/>
      <c r="G1487" s="333">
        <f t="shared" si="32"/>
        <v>2302.1999999999935</v>
      </c>
      <c r="H1487" s="334"/>
      <c r="I1487" s="335"/>
      <c r="J1487" s="336"/>
      <c r="K1487" s="301"/>
      <c r="L1487" s="336"/>
      <c r="M1487" s="301"/>
      <c r="N1487" s="336"/>
      <c r="O1487" s="301"/>
      <c r="P1487" s="336"/>
      <c r="Q1487" s="301"/>
      <c r="R1487" s="336"/>
      <c r="S1487" s="301"/>
      <c r="T1487" s="336"/>
    </row>
    <row r="1488" spans="1:20" ht="12" customHeight="1" x14ac:dyDescent="0.3">
      <c r="A1488" s="329" t="s">
        <v>289</v>
      </c>
      <c r="B1488" s="330">
        <v>6</v>
      </c>
      <c r="C1488" s="298">
        <v>46054</v>
      </c>
      <c r="D1488" s="299" t="s">
        <v>300</v>
      </c>
      <c r="E1488" s="331">
        <v>59.37</v>
      </c>
      <c r="F1488" s="331"/>
      <c r="G1488" s="333">
        <f t="shared" si="32"/>
        <v>2329.5499999999934</v>
      </c>
      <c r="H1488" s="334"/>
      <c r="I1488" s="335"/>
      <c r="J1488" s="336"/>
      <c r="K1488" s="301"/>
      <c r="L1488" s="336"/>
      <c r="M1488" s="301"/>
      <c r="N1488" s="336"/>
      <c r="O1488" s="301"/>
      <c r="P1488" s="336"/>
      <c r="Q1488" s="301"/>
      <c r="R1488" s="336"/>
      <c r="S1488" s="301"/>
      <c r="T1488" s="336"/>
    </row>
    <row r="1489" spans="1:20" ht="12" customHeight="1" x14ac:dyDescent="0.3">
      <c r="A1489" s="329" t="s">
        <v>294</v>
      </c>
      <c r="B1489" s="330">
        <v>22</v>
      </c>
      <c r="C1489" s="298">
        <v>46054</v>
      </c>
      <c r="D1489" s="299" t="s">
        <v>375</v>
      </c>
      <c r="E1489" s="331">
        <v>6.37</v>
      </c>
      <c r="F1489" s="331"/>
      <c r="G1489" s="333">
        <f t="shared" si="32"/>
        <v>2388.9199999999933</v>
      </c>
      <c r="H1489" s="334"/>
      <c r="I1489" s="335"/>
      <c r="J1489" s="336"/>
      <c r="K1489" s="301"/>
      <c r="L1489" s="336"/>
      <c r="M1489" s="301"/>
      <c r="N1489" s="336"/>
      <c r="O1489" s="301"/>
      <c r="P1489" s="336"/>
      <c r="Q1489" s="301"/>
      <c r="R1489" s="336"/>
      <c r="S1489" s="301"/>
      <c r="T1489" s="336"/>
    </row>
    <row r="1490" spans="1:20" ht="12" customHeight="1" x14ac:dyDescent="0.3">
      <c r="A1490" s="329" t="s">
        <v>289</v>
      </c>
      <c r="B1490" s="330">
        <v>8</v>
      </c>
      <c r="C1490" s="298">
        <v>46054</v>
      </c>
      <c r="D1490" s="299" t="s">
        <v>458</v>
      </c>
      <c r="E1490" s="331">
        <v>44.65</v>
      </c>
      <c r="F1490" s="331"/>
      <c r="G1490" s="333">
        <f t="shared" si="32"/>
        <v>2395.2899999999931</v>
      </c>
      <c r="H1490" s="334"/>
      <c r="I1490" s="335"/>
      <c r="J1490" s="336"/>
      <c r="K1490" s="301"/>
      <c r="L1490" s="336"/>
      <c r="M1490" s="301"/>
      <c r="N1490" s="336"/>
      <c r="O1490" s="301"/>
      <c r="P1490" s="336"/>
      <c r="Q1490" s="301"/>
      <c r="R1490" s="336"/>
      <c r="S1490" s="301"/>
      <c r="T1490" s="336"/>
    </row>
    <row r="1491" spans="1:20" ht="12" customHeight="1" x14ac:dyDescent="0.3">
      <c r="A1491" s="329" t="s">
        <v>289</v>
      </c>
      <c r="B1491" s="330">
        <v>7</v>
      </c>
      <c r="C1491" s="298">
        <v>46054</v>
      </c>
      <c r="D1491" s="299" t="s">
        <v>338</v>
      </c>
      <c r="E1491" s="331">
        <v>35.17</v>
      </c>
      <c r="F1491" s="331"/>
      <c r="G1491" s="333">
        <f t="shared" si="32"/>
        <v>2439.9399999999932</v>
      </c>
      <c r="H1491" s="334"/>
      <c r="I1491" s="335"/>
      <c r="J1491" s="336"/>
      <c r="K1491" s="301"/>
      <c r="L1491" s="336"/>
      <c r="M1491" s="301"/>
      <c r="N1491" s="336"/>
      <c r="O1491" s="301"/>
      <c r="P1491" s="336"/>
      <c r="Q1491" s="301"/>
      <c r="R1491" s="336"/>
      <c r="S1491" s="301"/>
      <c r="T1491" s="336"/>
    </row>
    <row r="1492" spans="1:20" ht="12" customHeight="1" x14ac:dyDescent="0.3">
      <c r="A1492" s="329" t="s">
        <v>289</v>
      </c>
      <c r="B1492" s="330">
        <v>4</v>
      </c>
      <c r="C1492" s="298">
        <v>46054</v>
      </c>
      <c r="D1492" s="299" t="s">
        <v>310</v>
      </c>
      <c r="E1492" s="331">
        <v>28.48</v>
      </c>
      <c r="F1492" s="331"/>
      <c r="G1492" s="333">
        <f t="shared" si="32"/>
        <v>2475.1099999999933</v>
      </c>
      <c r="H1492" s="334"/>
      <c r="I1492" s="335"/>
      <c r="J1492" s="336"/>
      <c r="K1492" s="301"/>
      <c r="L1492" s="336"/>
      <c r="M1492" s="301"/>
      <c r="N1492" s="336"/>
      <c r="O1492" s="301"/>
      <c r="P1492" s="336"/>
      <c r="Q1492" s="301"/>
      <c r="R1492" s="336"/>
      <c r="S1492" s="301"/>
      <c r="T1492" s="336"/>
    </row>
    <row r="1493" spans="1:20" ht="12" customHeight="1" x14ac:dyDescent="0.3">
      <c r="A1493" s="329" t="s">
        <v>289</v>
      </c>
      <c r="B1493" s="330">
        <v>1</v>
      </c>
      <c r="C1493" s="298">
        <v>46054</v>
      </c>
      <c r="D1493" s="299" t="s">
        <v>311</v>
      </c>
      <c r="E1493" s="331">
        <v>125.07</v>
      </c>
      <c r="F1493" s="331"/>
      <c r="G1493" s="333">
        <f t="shared" si="32"/>
        <v>2503.5899999999933</v>
      </c>
      <c r="H1493" s="334"/>
      <c r="I1493" s="335"/>
      <c r="J1493" s="336"/>
      <c r="K1493" s="301"/>
      <c r="L1493" s="336"/>
      <c r="M1493" s="301"/>
      <c r="N1493" s="336"/>
      <c r="O1493" s="301"/>
      <c r="P1493" s="336"/>
      <c r="Q1493" s="301"/>
      <c r="R1493" s="336"/>
      <c r="S1493" s="301"/>
      <c r="T1493" s="336"/>
    </row>
    <row r="1494" spans="1:20" ht="12" customHeight="1" x14ac:dyDescent="0.3">
      <c r="A1494" s="329" t="s">
        <v>289</v>
      </c>
      <c r="B1494" s="330">
        <v>2</v>
      </c>
      <c r="C1494" s="298">
        <v>46054</v>
      </c>
      <c r="D1494" s="299" t="s">
        <v>458</v>
      </c>
      <c r="E1494" s="331">
        <v>100</v>
      </c>
      <c r="F1494" s="331"/>
      <c r="G1494" s="333">
        <f t="shared" si="32"/>
        <v>2628.6599999999935</v>
      </c>
      <c r="H1494" s="334"/>
      <c r="I1494" s="335"/>
      <c r="J1494" s="336"/>
      <c r="K1494" s="301"/>
      <c r="L1494" s="336"/>
      <c r="M1494" s="301"/>
      <c r="N1494" s="336"/>
      <c r="O1494" s="301"/>
      <c r="P1494" s="336"/>
      <c r="Q1494" s="301"/>
      <c r="R1494" s="336"/>
      <c r="S1494" s="301"/>
      <c r="T1494" s="336"/>
    </row>
    <row r="1495" spans="1:20" ht="12" customHeight="1" x14ac:dyDescent="0.3">
      <c r="A1495" s="329" t="s">
        <v>289</v>
      </c>
      <c r="B1495" s="330">
        <v>1</v>
      </c>
      <c r="C1495" s="298">
        <v>46054</v>
      </c>
      <c r="D1495" s="299" t="s">
        <v>329</v>
      </c>
      <c r="E1495" s="331">
        <v>194.96</v>
      </c>
      <c r="F1495" s="331"/>
      <c r="G1495" s="333">
        <f t="shared" si="32"/>
        <v>2728.6599999999935</v>
      </c>
      <c r="H1495" s="334"/>
      <c r="I1495" s="335"/>
      <c r="J1495" s="336"/>
      <c r="K1495" s="301"/>
      <c r="L1495" s="336"/>
      <c r="M1495" s="301"/>
      <c r="N1495" s="336"/>
      <c r="O1495" s="301"/>
      <c r="P1495" s="336"/>
      <c r="Q1495" s="301"/>
      <c r="R1495" s="336"/>
      <c r="S1495" s="301"/>
      <c r="T1495" s="336"/>
    </row>
    <row r="1496" spans="1:20" ht="12" customHeight="1" x14ac:dyDescent="0.3">
      <c r="A1496" s="329" t="s">
        <v>289</v>
      </c>
      <c r="B1496" s="330">
        <v>2</v>
      </c>
      <c r="C1496" s="298">
        <v>46054</v>
      </c>
      <c r="D1496" s="299" t="s">
        <v>410</v>
      </c>
      <c r="E1496" s="331">
        <v>75.53</v>
      </c>
      <c r="F1496" s="331"/>
      <c r="G1496" s="333">
        <f t="shared" si="32"/>
        <v>2923.6199999999935</v>
      </c>
      <c r="H1496" s="334"/>
      <c r="I1496" s="335"/>
      <c r="J1496" s="336"/>
      <c r="K1496" s="301"/>
      <c r="L1496" s="336"/>
      <c r="M1496" s="301"/>
      <c r="N1496" s="336"/>
      <c r="O1496" s="301"/>
      <c r="P1496" s="336"/>
      <c r="Q1496" s="301"/>
      <c r="R1496" s="336"/>
      <c r="S1496" s="301"/>
      <c r="T1496" s="336"/>
    </row>
    <row r="1497" spans="1:20" ht="12" customHeight="1" x14ac:dyDescent="0.3">
      <c r="A1497" s="329" t="s">
        <v>284</v>
      </c>
      <c r="B1497" s="330">
        <v>37</v>
      </c>
      <c r="C1497" s="298">
        <v>46053</v>
      </c>
      <c r="D1497" s="299" t="s">
        <v>459</v>
      </c>
      <c r="E1497" s="331">
        <v>3194.64</v>
      </c>
      <c r="F1497" s="331"/>
      <c r="G1497" s="333">
        <f t="shared" si="32"/>
        <v>2999.1499999999937</v>
      </c>
      <c r="H1497" s="334"/>
      <c r="I1497" s="335"/>
      <c r="J1497" s="336"/>
      <c r="K1497" s="301"/>
      <c r="L1497" s="336"/>
      <c r="M1497" s="301"/>
      <c r="N1497" s="336"/>
      <c r="O1497" s="301"/>
      <c r="P1497" s="336"/>
      <c r="Q1497" s="301"/>
      <c r="R1497" s="336"/>
      <c r="S1497" s="301"/>
      <c r="T1497" s="336"/>
    </row>
    <row r="1498" spans="1:20" ht="12" customHeight="1" x14ac:dyDescent="0.3">
      <c r="A1498" s="329" t="s">
        <v>286</v>
      </c>
      <c r="B1498" s="330">
        <v>25</v>
      </c>
      <c r="C1498" s="298">
        <v>46053</v>
      </c>
      <c r="D1498" s="298" t="s">
        <v>204</v>
      </c>
      <c r="E1498" s="331">
        <v>350</v>
      </c>
      <c r="F1498" s="331"/>
      <c r="G1498" s="333">
        <f t="shared" si="32"/>
        <v>6193.7899999999936</v>
      </c>
      <c r="H1498" s="334"/>
      <c r="I1498" s="335"/>
      <c r="J1498" s="336"/>
      <c r="K1498" s="301"/>
      <c r="L1498" s="336"/>
      <c r="M1498" s="301"/>
      <c r="N1498" s="336"/>
      <c r="O1498" s="301"/>
      <c r="P1498" s="336"/>
      <c r="Q1498" s="301"/>
      <c r="R1498" s="336"/>
      <c r="S1498" s="301"/>
      <c r="T1498" s="336"/>
    </row>
    <row r="1499" spans="1:20" ht="12" customHeight="1" x14ac:dyDescent="0.3">
      <c r="A1499" s="329" t="s">
        <v>286</v>
      </c>
      <c r="B1499" s="330">
        <v>26</v>
      </c>
      <c r="C1499" s="298">
        <v>46053</v>
      </c>
      <c r="D1499" s="298" t="s">
        <v>205</v>
      </c>
      <c r="E1499" s="331">
        <v>320</v>
      </c>
      <c r="F1499" s="331"/>
      <c r="G1499" s="333">
        <f t="shared" si="32"/>
        <v>6543.7899999999936</v>
      </c>
      <c r="H1499" s="334"/>
      <c r="I1499" s="335"/>
      <c r="J1499" s="336"/>
      <c r="K1499" s="301"/>
      <c r="L1499" s="336"/>
      <c r="M1499" s="301"/>
      <c r="N1499" s="336"/>
      <c r="O1499" s="301"/>
      <c r="P1499" s="336"/>
      <c r="Q1499" s="301"/>
      <c r="R1499" s="336"/>
      <c r="S1499" s="301"/>
      <c r="T1499" s="336"/>
    </row>
    <row r="1500" spans="1:20" ht="12" customHeight="1" x14ac:dyDescent="0.3">
      <c r="A1500" s="329" t="s">
        <v>286</v>
      </c>
      <c r="B1500" s="330">
        <v>27</v>
      </c>
      <c r="C1500" s="298">
        <v>46053</v>
      </c>
      <c r="D1500" s="298" t="s">
        <v>206</v>
      </c>
      <c r="E1500" s="331">
        <v>25</v>
      </c>
      <c r="F1500" s="331"/>
      <c r="G1500" s="333">
        <f t="shared" si="32"/>
        <v>6863.7899999999936</v>
      </c>
      <c r="H1500" s="334"/>
      <c r="I1500" s="335"/>
      <c r="J1500" s="336"/>
      <c r="K1500" s="301"/>
      <c r="L1500" s="336"/>
      <c r="M1500" s="301"/>
      <c r="N1500" s="336"/>
      <c r="O1500" s="301"/>
      <c r="P1500" s="336"/>
      <c r="Q1500" s="301"/>
      <c r="R1500" s="336"/>
      <c r="S1500" s="301"/>
      <c r="T1500" s="336"/>
    </row>
    <row r="1501" spans="1:20" ht="12" customHeight="1" x14ac:dyDescent="0.3">
      <c r="A1501" s="329" t="s">
        <v>286</v>
      </c>
      <c r="B1501" s="330">
        <v>28</v>
      </c>
      <c r="C1501" s="298">
        <v>46053</v>
      </c>
      <c r="D1501" s="298" t="s">
        <v>207</v>
      </c>
      <c r="E1501" s="331">
        <v>25</v>
      </c>
      <c r="F1501" s="331"/>
      <c r="G1501" s="333">
        <f t="shared" si="32"/>
        <v>6888.7899999999936</v>
      </c>
      <c r="H1501" s="334"/>
      <c r="I1501" s="335"/>
      <c r="J1501" s="336"/>
      <c r="K1501" s="301"/>
      <c r="L1501" s="336"/>
      <c r="M1501" s="301"/>
      <c r="N1501" s="336"/>
      <c r="O1501" s="301"/>
      <c r="P1501" s="336"/>
      <c r="Q1501" s="301"/>
      <c r="R1501" s="336"/>
      <c r="S1501" s="301"/>
      <c r="T1501" s="336"/>
    </row>
    <row r="1502" spans="1:20" ht="12" customHeight="1" x14ac:dyDescent="0.3">
      <c r="A1502" s="329" t="s">
        <v>286</v>
      </c>
      <c r="B1502" s="330">
        <v>29</v>
      </c>
      <c r="C1502" s="298">
        <v>46053</v>
      </c>
      <c r="D1502" s="298" t="s">
        <v>208</v>
      </c>
      <c r="E1502" s="331">
        <v>45</v>
      </c>
      <c r="F1502" s="331"/>
      <c r="G1502" s="333">
        <f t="shared" si="32"/>
        <v>6913.7899999999936</v>
      </c>
      <c r="H1502" s="334"/>
      <c r="I1502" s="335"/>
      <c r="J1502" s="336"/>
      <c r="K1502" s="301"/>
      <c r="L1502" s="336"/>
      <c r="M1502" s="301"/>
      <c r="N1502" s="336"/>
      <c r="O1502" s="301"/>
      <c r="P1502" s="336"/>
      <c r="Q1502" s="301"/>
      <c r="R1502" s="336"/>
      <c r="S1502" s="301"/>
      <c r="T1502" s="336"/>
    </row>
    <row r="1503" spans="1:20" ht="12" customHeight="1" x14ac:dyDescent="0.3">
      <c r="A1503" s="329" t="s">
        <v>286</v>
      </c>
      <c r="B1503" s="330">
        <v>30</v>
      </c>
      <c r="C1503" s="298">
        <v>46053</v>
      </c>
      <c r="D1503" s="298" t="s">
        <v>209</v>
      </c>
      <c r="E1503" s="331">
        <v>400</v>
      </c>
      <c r="F1503" s="331"/>
      <c r="G1503" s="333">
        <f t="shared" si="32"/>
        <v>6958.7899999999936</v>
      </c>
      <c r="H1503" s="334"/>
      <c r="I1503" s="335"/>
      <c r="J1503" s="336"/>
      <c r="K1503" s="301"/>
      <c r="L1503" s="336"/>
      <c r="M1503" s="301"/>
      <c r="N1503" s="336"/>
      <c r="O1503" s="301"/>
      <c r="P1503" s="336"/>
      <c r="Q1503" s="301"/>
      <c r="R1503" s="336"/>
      <c r="S1503" s="301"/>
      <c r="T1503" s="336"/>
    </row>
    <row r="1504" spans="1:20" ht="12" customHeight="1" x14ac:dyDescent="0.3">
      <c r="A1504" s="329" t="s">
        <v>286</v>
      </c>
      <c r="B1504" s="330">
        <v>31</v>
      </c>
      <c r="C1504" s="298">
        <v>46053</v>
      </c>
      <c r="D1504" s="298" t="s">
        <v>210</v>
      </c>
      <c r="E1504" s="331">
        <v>375</v>
      </c>
      <c r="F1504" s="331"/>
      <c r="G1504" s="333">
        <f t="shared" si="32"/>
        <v>7358.7899999999936</v>
      </c>
      <c r="H1504" s="334"/>
      <c r="I1504" s="335"/>
      <c r="J1504" s="336"/>
      <c r="K1504" s="301"/>
      <c r="L1504" s="336"/>
      <c r="M1504" s="301"/>
      <c r="N1504" s="336"/>
      <c r="O1504" s="301"/>
      <c r="P1504" s="336"/>
      <c r="Q1504" s="301"/>
      <c r="R1504" s="336"/>
      <c r="S1504" s="301"/>
      <c r="T1504" s="336"/>
    </row>
    <row r="1505" spans="1:20" ht="12" customHeight="1" x14ac:dyDescent="0.3">
      <c r="A1505" s="329" t="s">
        <v>286</v>
      </c>
      <c r="B1505" s="330">
        <v>32</v>
      </c>
      <c r="C1505" s="298">
        <v>46053</v>
      </c>
      <c r="D1505" s="298" t="s">
        <v>211</v>
      </c>
      <c r="E1505" s="331">
        <v>100</v>
      </c>
      <c r="F1505" s="331"/>
      <c r="G1505" s="333">
        <f t="shared" si="32"/>
        <v>7733.7899999999936</v>
      </c>
      <c r="H1505" s="334"/>
      <c r="I1505" s="335"/>
      <c r="J1505" s="336"/>
      <c r="K1505" s="301"/>
      <c r="L1505" s="336"/>
      <c r="M1505" s="301"/>
      <c r="N1505" s="336"/>
      <c r="O1505" s="301"/>
      <c r="P1505" s="336"/>
      <c r="Q1505" s="301"/>
      <c r="R1505" s="336"/>
      <c r="S1505" s="301"/>
      <c r="T1505" s="336"/>
    </row>
    <row r="1506" spans="1:20" ht="12" customHeight="1" x14ac:dyDescent="0.3">
      <c r="A1506" s="329" t="s">
        <v>286</v>
      </c>
      <c r="B1506" s="330">
        <v>33</v>
      </c>
      <c r="C1506" s="298">
        <v>46053</v>
      </c>
      <c r="D1506" s="298" t="s">
        <v>212</v>
      </c>
      <c r="E1506" s="331">
        <v>85</v>
      </c>
      <c r="F1506" s="331"/>
      <c r="G1506" s="333">
        <f t="shared" si="32"/>
        <v>7833.7899999999936</v>
      </c>
      <c r="H1506" s="334"/>
      <c r="I1506" s="335"/>
      <c r="J1506" s="336"/>
      <c r="K1506" s="301"/>
      <c r="L1506" s="336"/>
      <c r="M1506" s="301"/>
      <c r="N1506" s="336"/>
      <c r="O1506" s="301"/>
      <c r="P1506" s="336"/>
      <c r="Q1506" s="301"/>
      <c r="R1506" s="336"/>
      <c r="S1506" s="301"/>
      <c r="T1506" s="336"/>
    </row>
    <row r="1507" spans="1:20" ht="12" customHeight="1" x14ac:dyDescent="0.3">
      <c r="A1507" s="329" t="s">
        <v>286</v>
      </c>
      <c r="B1507" s="330">
        <v>34</v>
      </c>
      <c r="C1507" s="298">
        <v>46053</v>
      </c>
      <c r="D1507" s="298" t="s">
        <v>213</v>
      </c>
      <c r="E1507" s="331">
        <v>230</v>
      </c>
      <c r="F1507" s="331"/>
      <c r="G1507" s="333">
        <f t="shared" si="32"/>
        <v>7918.7899999999936</v>
      </c>
      <c r="H1507" s="334"/>
      <c r="I1507" s="335"/>
      <c r="J1507" s="336"/>
      <c r="K1507" s="301"/>
      <c r="L1507" s="336"/>
      <c r="M1507" s="301"/>
      <c r="N1507" s="336"/>
      <c r="O1507" s="301"/>
      <c r="P1507" s="336"/>
      <c r="Q1507" s="301"/>
      <c r="R1507" s="336"/>
      <c r="S1507" s="301"/>
      <c r="T1507" s="336"/>
    </row>
    <row r="1508" spans="1:20" ht="12" customHeight="1" x14ac:dyDescent="0.3">
      <c r="A1508" s="329" t="s">
        <v>286</v>
      </c>
      <c r="B1508" s="330">
        <v>35</v>
      </c>
      <c r="C1508" s="298">
        <v>46053</v>
      </c>
      <c r="D1508" s="298" t="s">
        <v>214</v>
      </c>
      <c r="E1508" s="331">
        <v>45</v>
      </c>
      <c r="F1508" s="331"/>
      <c r="G1508" s="333">
        <f t="shared" si="32"/>
        <v>8148.7899999999936</v>
      </c>
      <c r="H1508" s="334"/>
      <c r="I1508" s="335"/>
      <c r="J1508" s="336"/>
      <c r="K1508" s="301"/>
      <c r="L1508" s="336"/>
      <c r="M1508" s="301"/>
      <c r="N1508" s="336"/>
      <c r="O1508" s="301"/>
      <c r="P1508" s="336"/>
      <c r="Q1508" s="301"/>
      <c r="R1508" s="336"/>
      <c r="S1508" s="301"/>
      <c r="T1508" s="336"/>
    </row>
    <row r="1509" spans="1:20" ht="12" customHeight="1" x14ac:dyDescent="0.3">
      <c r="A1509" s="329" t="s">
        <v>289</v>
      </c>
      <c r="B1509" s="330">
        <v>8</v>
      </c>
      <c r="C1509" s="298">
        <v>46053</v>
      </c>
      <c r="D1509" s="298" t="s">
        <v>319</v>
      </c>
      <c r="E1509" s="331">
        <v>31.03</v>
      </c>
      <c r="F1509" s="331"/>
      <c r="G1509" s="333">
        <f t="shared" si="32"/>
        <v>8193.7899999999936</v>
      </c>
      <c r="H1509" s="334"/>
      <c r="I1509" s="335"/>
      <c r="J1509" s="336"/>
      <c r="K1509" s="301"/>
      <c r="L1509" s="336"/>
      <c r="M1509" s="301"/>
      <c r="N1509" s="336"/>
      <c r="O1509" s="301"/>
      <c r="P1509" s="336"/>
      <c r="Q1509" s="301"/>
      <c r="R1509" s="336"/>
      <c r="S1509" s="301"/>
      <c r="T1509" s="336"/>
    </row>
    <row r="1510" spans="1:20" ht="12" customHeight="1" x14ac:dyDescent="0.3">
      <c r="A1510" s="329" t="s">
        <v>294</v>
      </c>
      <c r="B1510" s="330">
        <v>10</v>
      </c>
      <c r="C1510" s="298">
        <v>46053</v>
      </c>
      <c r="D1510" s="298" t="s">
        <v>176</v>
      </c>
      <c r="E1510" s="331">
        <v>17.899999999999999</v>
      </c>
      <c r="F1510" s="331"/>
      <c r="G1510" s="333">
        <f t="shared" si="32"/>
        <v>8224.8199999999943</v>
      </c>
      <c r="H1510" s="334"/>
      <c r="I1510" s="335"/>
      <c r="J1510" s="336"/>
      <c r="K1510" s="301"/>
      <c r="L1510" s="336"/>
      <c r="M1510" s="301"/>
      <c r="N1510" s="336"/>
      <c r="O1510" s="301"/>
      <c r="P1510" s="336"/>
      <c r="Q1510" s="301"/>
      <c r="R1510" s="336"/>
      <c r="S1510" s="301"/>
      <c r="T1510" s="336"/>
    </row>
    <row r="1511" spans="1:20" ht="12" customHeight="1" x14ac:dyDescent="0.3">
      <c r="A1511" s="329" t="s">
        <v>289</v>
      </c>
      <c r="B1511" s="330">
        <v>3</v>
      </c>
      <c r="C1511" s="298">
        <v>46053</v>
      </c>
      <c r="D1511" s="298" t="s">
        <v>348</v>
      </c>
      <c r="E1511" s="331">
        <v>18.84</v>
      </c>
      <c r="F1511" s="331"/>
      <c r="G1511" s="333">
        <f t="shared" si="32"/>
        <v>8242.7199999999939</v>
      </c>
      <c r="H1511" s="334"/>
      <c r="I1511" s="335"/>
      <c r="J1511" s="336"/>
      <c r="K1511" s="301"/>
      <c r="L1511" s="336"/>
      <c r="M1511" s="301"/>
      <c r="N1511" s="336"/>
      <c r="O1511" s="301"/>
      <c r="P1511" s="336"/>
      <c r="Q1511" s="301"/>
      <c r="R1511" s="336"/>
      <c r="S1511" s="301"/>
      <c r="T1511" s="336"/>
    </row>
    <row r="1512" spans="1:20" ht="12" customHeight="1" x14ac:dyDescent="0.3">
      <c r="A1512" s="329" t="s">
        <v>289</v>
      </c>
      <c r="B1512" s="330">
        <v>8</v>
      </c>
      <c r="C1512" s="298">
        <v>46053</v>
      </c>
      <c r="D1512" s="298" t="s">
        <v>319</v>
      </c>
      <c r="E1512" s="331">
        <v>25.54</v>
      </c>
      <c r="F1512" s="331"/>
      <c r="G1512" s="333">
        <f t="shared" si="32"/>
        <v>8261.559999999994</v>
      </c>
      <c r="H1512" s="334"/>
      <c r="I1512" s="335"/>
      <c r="J1512" s="336"/>
      <c r="K1512" s="301"/>
      <c r="L1512" s="336"/>
      <c r="M1512" s="301"/>
      <c r="N1512" s="336"/>
      <c r="O1512" s="301"/>
      <c r="P1512" s="336"/>
      <c r="Q1512" s="301"/>
      <c r="R1512" s="336"/>
      <c r="S1512" s="301"/>
      <c r="T1512" s="336"/>
    </row>
    <row r="1513" spans="1:20" ht="12" customHeight="1" x14ac:dyDescent="0.3">
      <c r="A1513" s="329" t="s">
        <v>289</v>
      </c>
      <c r="B1513" s="330">
        <v>8</v>
      </c>
      <c r="C1513" s="298">
        <v>46053</v>
      </c>
      <c r="D1513" s="298" t="s">
        <v>308</v>
      </c>
      <c r="E1513" s="331">
        <v>52.59</v>
      </c>
      <c r="F1513" s="331"/>
      <c r="G1513" s="333">
        <f t="shared" si="32"/>
        <v>8287.0999999999949</v>
      </c>
      <c r="H1513" s="334"/>
      <c r="I1513" s="335"/>
      <c r="J1513" s="336"/>
      <c r="K1513" s="301"/>
      <c r="L1513" s="336"/>
      <c r="M1513" s="301"/>
      <c r="N1513" s="336"/>
      <c r="O1513" s="301"/>
      <c r="P1513" s="336"/>
      <c r="Q1513" s="301"/>
      <c r="R1513" s="336"/>
      <c r="S1513" s="301"/>
      <c r="T1513" s="336"/>
    </row>
    <row r="1514" spans="1:20" ht="12" customHeight="1" x14ac:dyDescent="0.3">
      <c r="A1514" s="329" t="s">
        <v>335</v>
      </c>
      <c r="B1514" s="330" t="s">
        <v>335</v>
      </c>
      <c r="C1514" s="298">
        <v>46052</v>
      </c>
      <c r="D1514" s="299" t="s">
        <v>460</v>
      </c>
      <c r="E1514" s="331"/>
      <c r="F1514" s="331">
        <v>422</v>
      </c>
      <c r="G1514" s="333">
        <f t="shared" si="32"/>
        <v>8339.6899999999951</v>
      </c>
      <c r="H1514" s="334"/>
      <c r="I1514" s="335"/>
      <c r="J1514" s="336"/>
      <c r="K1514" s="301"/>
      <c r="L1514" s="336"/>
      <c r="M1514" s="301"/>
      <c r="N1514" s="336"/>
      <c r="O1514" s="301"/>
      <c r="P1514" s="336"/>
      <c r="Q1514" s="301"/>
      <c r="R1514" s="336"/>
      <c r="S1514" s="301"/>
      <c r="T1514" s="336"/>
    </row>
    <row r="1515" spans="1:20" ht="12" customHeight="1" x14ac:dyDescent="0.3">
      <c r="A1515" s="329" t="s">
        <v>289</v>
      </c>
      <c r="B1515" s="330">
        <v>5</v>
      </c>
      <c r="C1515" s="298">
        <v>46052</v>
      </c>
      <c r="D1515" s="299" t="s">
        <v>864</v>
      </c>
      <c r="E1515" s="331">
        <v>200</v>
      </c>
      <c r="F1515" s="331"/>
      <c r="G1515" s="333">
        <f t="shared" si="32"/>
        <v>7917.6899999999951</v>
      </c>
      <c r="H1515" s="334"/>
      <c r="I1515" s="335"/>
      <c r="J1515" s="336"/>
      <c r="K1515" s="301"/>
      <c r="L1515" s="336"/>
      <c r="M1515" s="301"/>
      <c r="N1515" s="336"/>
      <c r="O1515" s="301"/>
      <c r="P1515" s="336"/>
      <c r="Q1515" s="301"/>
      <c r="R1515" s="336"/>
      <c r="S1515" s="301"/>
      <c r="T1515" s="336"/>
    </row>
    <row r="1516" spans="1:20" ht="12" customHeight="1" x14ac:dyDescent="0.3">
      <c r="A1516" s="329" t="s">
        <v>289</v>
      </c>
      <c r="B1516" s="330">
        <v>2</v>
      </c>
      <c r="C1516" s="298">
        <v>46052</v>
      </c>
      <c r="D1516" s="299" t="s">
        <v>296</v>
      </c>
      <c r="E1516" s="331">
        <v>8.52</v>
      </c>
      <c r="F1516" s="331"/>
      <c r="G1516" s="333">
        <f t="shared" si="32"/>
        <v>8117.6899999999951</v>
      </c>
      <c r="H1516" s="334"/>
      <c r="I1516" s="335"/>
      <c r="J1516" s="336"/>
      <c r="K1516" s="301"/>
      <c r="L1516" s="336"/>
      <c r="M1516" s="301"/>
      <c r="N1516" s="336"/>
      <c r="O1516" s="301"/>
      <c r="P1516" s="336"/>
      <c r="Q1516" s="301"/>
      <c r="R1516" s="336"/>
      <c r="S1516" s="301"/>
      <c r="T1516" s="336"/>
    </row>
    <row r="1517" spans="1:20" ht="12" customHeight="1" x14ac:dyDescent="0.3">
      <c r="A1517" s="329" t="s">
        <v>287</v>
      </c>
      <c r="B1517" s="330" t="s">
        <v>287</v>
      </c>
      <c r="C1517" s="298">
        <v>46052</v>
      </c>
      <c r="D1517" s="299" t="s">
        <v>461</v>
      </c>
      <c r="E1517" s="331">
        <v>831.92</v>
      </c>
      <c r="F1517" s="331">
        <v>831.92</v>
      </c>
      <c r="G1517" s="333">
        <f t="shared" si="32"/>
        <v>8126.2099999999955</v>
      </c>
      <c r="H1517" s="334"/>
      <c r="I1517" s="335"/>
      <c r="J1517" s="336"/>
      <c r="K1517" s="301"/>
      <c r="L1517" s="336"/>
      <c r="M1517" s="301"/>
      <c r="N1517" s="336"/>
      <c r="O1517" s="301"/>
      <c r="P1517" s="336"/>
      <c r="Q1517" s="301"/>
      <c r="R1517" s="336"/>
      <c r="S1517" s="301"/>
      <c r="T1517" s="336"/>
    </row>
    <row r="1518" spans="1:20" ht="12" customHeight="1" x14ac:dyDescent="0.3">
      <c r="A1518" s="329" t="s">
        <v>289</v>
      </c>
      <c r="B1518" s="330">
        <v>5</v>
      </c>
      <c r="C1518" s="298">
        <v>46052</v>
      </c>
      <c r="D1518" s="299" t="s">
        <v>441</v>
      </c>
      <c r="E1518" s="331">
        <v>200</v>
      </c>
      <c r="F1518" s="331"/>
      <c r="G1518" s="333">
        <f t="shared" si="32"/>
        <v>8126.2099999999955</v>
      </c>
      <c r="H1518" s="334"/>
      <c r="I1518" s="335"/>
      <c r="J1518" s="336"/>
      <c r="K1518" s="301"/>
      <c r="L1518" s="336"/>
      <c r="M1518" s="301"/>
      <c r="N1518" s="336"/>
      <c r="O1518" s="301"/>
      <c r="P1518" s="336"/>
      <c r="Q1518" s="301"/>
      <c r="R1518" s="336"/>
      <c r="S1518" s="301"/>
      <c r="T1518" s="336"/>
    </row>
    <row r="1519" spans="1:20" ht="12" customHeight="1" x14ac:dyDescent="0.3">
      <c r="A1519" s="329" t="s">
        <v>289</v>
      </c>
      <c r="B1519" s="330">
        <v>2</v>
      </c>
      <c r="C1519" s="298">
        <v>46052</v>
      </c>
      <c r="D1519" s="299" t="s">
        <v>324</v>
      </c>
      <c r="E1519" s="331">
        <v>11.04</v>
      </c>
      <c r="F1519" s="331"/>
      <c r="G1519" s="333">
        <f t="shared" si="32"/>
        <v>8326.2099999999955</v>
      </c>
      <c r="H1519" s="334"/>
      <c r="I1519" s="335"/>
      <c r="J1519" s="336"/>
      <c r="K1519" s="301"/>
      <c r="L1519" s="336"/>
      <c r="M1519" s="301"/>
      <c r="N1519" s="336"/>
      <c r="O1519" s="301"/>
      <c r="P1519" s="336"/>
      <c r="Q1519" s="301"/>
      <c r="R1519" s="336"/>
      <c r="S1519" s="301"/>
      <c r="T1519" s="336"/>
    </row>
    <row r="1520" spans="1:20" ht="12" customHeight="1" x14ac:dyDescent="0.3">
      <c r="A1520" s="329" t="s">
        <v>291</v>
      </c>
      <c r="B1520" s="330">
        <v>38</v>
      </c>
      <c r="C1520" s="298">
        <v>46051</v>
      </c>
      <c r="D1520" s="299" t="s">
        <v>293</v>
      </c>
      <c r="E1520" s="331"/>
      <c r="F1520" s="331">
        <v>4365.6499999999996</v>
      </c>
      <c r="G1520" s="333">
        <f t="shared" si="32"/>
        <v>8337.2499999999964</v>
      </c>
      <c r="H1520" s="334"/>
      <c r="I1520" s="335"/>
      <c r="J1520" s="336"/>
      <c r="K1520" s="301"/>
      <c r="L1520" s="336"/>
      <c r="M1520" s="301"/>
      <c r="N1520" s="336"/>
      <c r="O1520" s="301"/>
      <c r="P1520" s="336"/>
      <c r="Q1520" s="301"/>
      <c r="R1520" s="336"/>
      <c r="S1520" s="301"/>
      <c r="T1520" s="336"/>
    </row>
    <row r="1521" spans="1:20" ht="12" customHeight="1" x14ac:dyDescent="0.3">
      <c r="A1521" s="329" t="s">
        <v>289</v>
      </c>
      <c r="B1521" s="330">
        <v>2</v>
      </c>
      <c r="C1521" s="298">
        <v>46051</v>
      </c>
      <c r="D1521" s="299" t="s">
        <v>296</v>
      </c>
      <c r="E1521" s="331">
        <v>18.28</v>
      </c>
      <c r="F1521" s="331"/>
      <c r="G1521" s="333">
        <f t="shared" si="32"/>
        <v>3971.5999999999976</v>
      </c>
      <c r="H1521" s="334"/>
      <c r="I1521" s="335"/>
      <c r="J1521" s="336"/>
      <c r="K1521" s="301"/>
      <c r="L1521" s="336"/>
      <c r="M1521" s="301"/>
      <c r="N1521" s="336"/>
      <c r="O1521" s="301"/>
      <c r="P1521" s="336"/>
      <c r="Q1521" s="301"/>
      <c r="R1521" s="336"/>
      <c r="S1521" s="301"/>
      <c r="T1521" s="336"/>
    </row>
    <row r="1522" spans="1:20" ht="12" customHeight="1" x14ac:dyDescent="0.3">
      <c r="A1522" s="329" t="s">
        <v>289</v>
      </c>
      <c r="B1522" s="330">
        <v>4</v>
      </c>
      <c r="C1522" s="298">
        <v>46051</v>
      </c>
      <c r="D1522" s="299" t="s">
        <v>295</v>
      </c>
      <c r="E1522" s="331">
        <v>57.06</v>
      </c>
      <c r="F1522" s="331"/>
      <c r="G1522" s="333">
        <f t="shared" si="32"/>
        <v>3989.8799999999978</v>
      </c>
      <c r="H1522" s="334"/>
      <c r="I1522" s="335"/>
      <c r="J1522" s="336"/>
      <c r="K1522" s="301"/>
      <c r="L1522" s="336"/>
      <c r="M1522" s="301"/>
      <c r="N1522" s="336"/>
      <c r="O1522" s="301"/>
      <c r="P1522" s="336"/>
      <c r="Q1522" s="301"/>
      <c r="R1522" s="336"/>
      <c r="S1522" s="301"/>
      <c r="T1522" s="336"/>
    </row>
    <row r="1523" spans="1:20" ht="12" customHeight="1" x14ac:dyDescent="0.3">
      <c r="A1523" s="329" t="s">
        <v>287</v>
      </c>
      <c r="B1523" s="330" t="s">
        <v>287</v>
      </c>
      <c r="C1523" s="298">
        <v>46051</v>
      </c>
      <c r="D1523" s="299" t="s">
        <v>462</v>
      </c>
      <c r="E1523" s="331">
        <v>89.42</v>
      </c>
      <c r="F1523" s="331">
        <v>89.42</v>
      </c>
      <c r="G1523" s="333">
        <f t="shared" si="32"/>
        <v>4046.9399999999978</v>
      </c>
      <c r="H1523" s="334"/>
      <c r="I1523" s="335"/>
      <c r="J1523" s="336"/>
      <c r="K1523" s="301"/>
      <c r="L1523" s="336"/>
      <c r="M1523" s="301"/>
      <c r="N1523" s="336"/>
      <c r="O1523" s="301"/>
      <c r="P1523" s="336"/>
      <c r="Q1523" s="301"/>
      <c r="R1523" s="336"/>
      <c r="S1523" s="301"/>
      <c r="T1523" s="336"/>
    </row>
    <row r="1524" spans="1:20" ht="12" customHeight="1" x14ac:dyDescent="0.3">
      <c r="A1524" s="329" t="s">
        <v>289</v>
      </c>
      <c r="B1524" s="330">
        <v>8</v>
      </c>
      <c r="C1524" s="298">
        <v>46051</v>
      </c>
      <c r="D1524" s="299" t="s">
        <v>463</v>
      </c>
      <c r="E1524" s="331">
        <v>59</v>
      </c>
      <c r="F1524" s="331"/>
      <c r="G1524" s="333">
        <f t="shared" si="32"/>
        <v>4046.9399999999978</v>
      </c>
      <c r="H1524" s="334"/>
      <c r="I1524" s="335"/>
      <c r="J1524" s="336"/>
      <c r="K1524" s="301"/>
      <c r="L1524" s="336"/>
      <c r="M1524" s="301"/>
      <c r="N1524" s="336"/>
      <c r="O1524" s="301"/>
      <c r="P1524" s="336"/>
      <c r="Q1524" s="301"/>
      <c r="R1524" s="336"/>
      <c r="S1524" s="301"/>
      <c r="T1524" s="336"/>
    </row>
    <row r="1525" spans="1:20" ht="12" customHeight="1" x14ac:dyDescent="0.3">
      <c r="A1525" s="329" t="s">
        <v>289</v>
      </c>
      <c r="B1525" s="330">
        <v>2</v>
      </c>
      <c r="C1525" s="298">
        <v>46051</v>
      </c>
      <c r="D1525" s="299" t="s">
        <v>371</v>
      </c>
      <c r="E1525" s="331">
        <v>19.899999999999999</v>
      </c>
      <c r="F1525" s="331"/>
      <c r="G1525" s="333">
        <f t="shared" si="32"/>
        <v>4105.9399999999978</v>
      </c>
      <c r="H1525" s="334"/>
      <c r="I1525" s="335"/>
      <c r="J1525" s="336"/>
      <c r="K1525" s="301"/>
      <c r="L1525" s="336"/>
      <c r="M1525" s="301"/>
      <c r="N1525" s="336"/>
      <c r="O1525" s="301"/>
      <c r="P1525" s="336"/>
      <c r="Q1525" s="301"/>
      <c r="R1525" s="336"/>
      <c r="S1525" s="301"/>
      <c r="T1525" s="336"/>
    </row>
    <row r="1526" spans="1:20" ht="12" customHeight="1" x14ac:dyDescent="0.3">
      <c r="A1526" s="329" t="s">
        <v>289</v>
      </c>
      <c r="B1526" s="330">
        <v>2</v>
      </c>
      <c r="C1526" s="298">
        <v>46050</v>
      </c>
      <c r="D1526" s="299" t="s">
        <v>353</v>
      </c>
      <c r="E1526" s="331">
        <v>14.99</v>
      </c>
      <c r="F1526" s="331"/>
      <c r="G1526" s="333">
        <f t="shared" si="32"/>
        <v>4125.8399999999974</v>
      </c>
      <c r="H1526" s="334"/>
      <c r="I1526" s="335"/>
      <c r="J1526" s="336"/>
      <c r="K1526" s="301"/>
      <c r="L1526" s="336"/>
      <c r="M1526" s="301"/>
      <c r="N1526" s="336"/>
      <c r="O1526" s="301"/>
      <c r="P1526" s="336"/>
      <c r="Q1526" s="301"/>
      <c r="R1526" s="336"/>
      <c r="S1526" s="301"/>
      <c r="T1526" s="336"/>
    </row>
    <row r="1527" spans="1:20" ht="12" customHeight="1" x14ac:dyDescent="0.3">
      <c r="A1527" s="329" t="s">
        <v>289</v>
      </c>
      <c r="B1527" s="330">
        <v>6</v>
      </c>
      <c r="C1527" s="298">
        <v>46050</v>
      </c>
      <c r="D1527" s="299" t="s">
        <v>464</v>
      </c>
      <c r="E1527" s="331">
        <v>25</v>
      </c>
      <c r="F1527" s="331"/>
      <c r="G1527" s="333">
        <f t="shared" si="32"/>
        <v>4140.8299999999972</v>
      </c>
      <c r="H1527" s="334"/>
      <c r="I1527" s="335"/>
      <c r="J1527" s="336"/>
      <c r="K1527" s="301"/>
      <c r="L1527" s="336"/>
      <c r="M1527" s="301"/>
      <c r="N1527" s="336"/>
      <c r="O1527" s="301"/>
      <c r="P1527" s="336"/>
      <c r="Q1527" s="301"/>
      <c r="R1527" s="336"/>
      <c r="S1527" s="301"/>
      <c r="T1527" s="336"/>
    </row>
    <row r="1528" spans="1:20" ht="12" customHeight="1" x14ac:dyDescent="0.3">
      <c r="A1528" s="329" t="s">
        <v>289</v>
      </c>
      <c r="B1528" s="330">
        <v>3</v>
      </c>
      <c r="C1528" s="298">
        <v>46050</v>
      </c>
      <c r="D1528" s="299" t="s">
        <v>865</v>
      </c>
      <c r="E1528" s="331">
        <v>6</v>
      </c>
      <c r="F1528" s="331"/>
      <c r="G1528" s="333">
        <f t="shared" si="32"/>
        <v>4165.8299999999972</v>
      </c>
      <c r="H1528" s="334"/>
      <c r="I1528" s="335"/>
      <c r="J1528" s="336"/>
      <c r="K1528" s="301"/>
      <c r="L1528" s="336"/>
      <c r="M1528" s="301"/>
      <c r="N1528" s="336"/>
      <c r="O1528" s="301"/>
      <c r="P1528" s="336"/>
      <c r="Q1528" s="301"/>
      <c r="R1528" s="336"/>
      <c r="S1528" s="301"/>
      <c r="T1528" s="336"/>
    </row>
    <row r="1529" spans="1:20" ht="12" customHeight="1" x14ac:dyDescent="0.3">
      <c r="A1529" s="329" t="s">
        <v>289</v>
      </c>
      <c r="B1529" s="330">
        <v>2</v>
      </c>
      <c r="C1529" s="298">
        <v>46050</v>
      </c>
      <c r="D1529" s="299" t="s">
        <v>866</v>
      </c>
      <c r="E1529" s="331">
        <v>15</v>
      </c>
      <c r="F1529" s="331"/>
      <c r="G1529" s="333">
        <f t="shared" si="32"/>
        <v>4171.8299999999972</v>
      </c>
      <c r="H1529" s="334"/>
      <c r="I1529" s="335"/>
      <c r="J1529" s="336"/>
      <c r="K1529" s="301"/>
      <c r="L1529" s="336"/>
      <c r="M1529" s="301"/>
      <c r="N1529" s="336"/>
      <c r="O1529" s="301"/>
      <c r="P1529" s="336"/>
      <c r="Q1529" s="301"/>
      <c r="R1529" s="336"/>
      <c r="S1529" s="301"/>
      <c r="T1529" s="336"/>
    </row>
    <row r="1530" spans="1:20" ht="12" customHeight="1" x14ac:dyDescent="0.3">
      <c r="A1530" s="329" t="s">
        <v>289</v>
      </c>
      <c r="B1530" s="330">
        <v>2</v>
      </c>
      <c r="C1530" s="298">
        <v>46050</v>
      </c>
      <c r="D1530" s="299" t="s">
        <v>296</v>
      </c>
      <c r="E1530" s="331">
        <v>12.71</v>
      </c>
      <c r="F1530" s="331"/>
      <c r="G1530" s="333">
        <f t="shared" si="32"/>
        <v>4186.8299999999972</v>
      </c>
      <c r="H1530" s="334"/>
      <c r="I1530" s="335"/>
      <c r="J1530" s="336"/>
      <c r="K1530" s="301"/>
      <c r="L1530" s="336"/>
      <c r="M1530" s="301"/>
      <c r="N1530" s="336"/>
      <c r="O1530" s="301"/>
      <c r="P1530" s="336"/>
      <c r="Q1530" s="301"/>
      <c r="R1530" s="336"/>
      <c r="S1530" s="301"/>
      <c r="T1530" s="336"/>
    </row>
    <row r="1531" spans="1:20" ht="12" customHeight="1" x14ac:dyDescent="0.3">
      <c r="A1531" s="329" t="s">
        <v>287</v>
      </c>
      <c r="B1531" s="330" t="s">
        <v>287</v>
      </c>
      <c r="C1531" s="298">
        <v>46050</v>
      </c>
      <c r="D1531" s="299" t="s">
        <v>452</v>
      </c>
      <c r="E1531" s="331">
        <v>1475.9</v>
      </c>
      <c r="F1531" s="331">
        <v>1475.9</v>
      </c>
      <c r="G1531" s="333">
        <f t="shared" si="32"/>
        <v>4199.5399999999972</v>
      </c>
      <c r="H1531" s="334"/>
      <c r="I1531" s="335"/>
      <c r="J1531" s="336"/>
      <c r="K1531" s="301"/>
      <c r="L1531" s="336"/>
      <c r="M1531" s="301"/>
      <c r="N1531" s="336"/>
      <c r="O1531" s="301"/>
      <c r="P1531" s="336"/>
      <c r="Q1531" s="301"/>
      <c r="R1531" s="336"/>
      <c r="S1531" s="301"/>
      <c r="T1531" s="336"/>
    </row>
    <row r="1532" spans="1:20" ht="12" customHeight="1" x14ac:dyDescent="0.3">
      <c r="A1532" s="329" t="s">
        <v>289</v>
      </c>
      <c r="B1532" s="330">
        <v>8</v>
      </c>
      <c r="C1532" s="298">
        <v>46050</v>
      </c>
      <c r="D1532" s="299" t="s">
        <v>319</v>
      </c>
      <c r="E1532" s="331">
        <v>28.52</v>
      </c>
      <c r="F1532" s="331"/>
      <c r="G1532" s="333">
        <f t="shared" si="32"/>
        <v>4199.5399999999972</v>
      </c>
      <c r="H1532" s="334"/>
      <c r="I1532" s="335"/>
      <c r="J1532" s="336"/>
      <c r="K1532" s="301"/>
      <c r="L1532" s="336"/>
      <c r="M1532" s="301"/>
      <c r="N1532" s="336"/>
      <c r="O1532" s="301"/>
      <c r="P1532" s="336"/>
      <c r="Q1532" s="301"/>
      <c r="R1532" s="336"/>
      <c r="S1532" s="301"/>
      <c r="T1532" s="336"/>
    </row>
    <row r="1533" spans="1:20" ht="12" customHeight="1" x14ac:dyDescent="0.3">
      <c r="A1533" s="329" t="s">
        <v>289</v>
      </c>
      <c r="B1533" s="330">
        <v>2</v>
      </c>
      <c r="C1533" s="298">
        <v>46050</v>
      </c>
      <c r="D1533" s="299" t="s">
        <v>465</v>
      </c>
      <c r="E1533" s="331">
        <v>66.94</v>
      </c>
      <c r="F1533" s="331"/>
      <c r="G1533" s="333">
        <f t="shared" si="32"/>
        <v>4228.0599999999977</v>
      </c>
      <c r="H1533" s="334"/>
      <c r="I1533" s="335"/>
      <c r="J1533" s="336"/>
      <c r="K1533" s="301"/>
      <c r="L1533" s="336"/>
      <c r="M1533" s="301"/>
      <c r="N1533" s="336"/>
      <c r="O1533" s="301"/>
      <c r="P1533" s="336"/>
      <c r="Q1533" s="301"/>
      <c r="R1533" s="336"/>
      <c r="S1533" s="301"/>
      <c r="T1533" s="336"/>
    </row>
    <row r="1534" spans="1:20" ht="12" customHeight="1" x14ac:dyDescent="0.3">
      <c r="A1534" s="329" t="s">
        <v>289</v>
      </c>
      <c r="B1534" s="330">
        <v>8</v>
      </c>
      <c r="C1534" s="298">
        <v>46049</v>
      </c>
      <c r="D1534" s="299" t="s">
        <v>308</v>
      </c>
      <c r="E1534" s="331">
        <v>47.99</v>
      </c>
      <c r="F1534" s="331"/>
      <c r="G1534" s="333">
        <f t="shared" si="32"/>
        <v>4294.9999999999973</v>
      </c>
      <c r="H1534" s="334"/>
      <c r="I1534" s="335"/>
      <c r="J1534" s="336"/>
      <c r="K1534" s="301"/>
      <c r="L1534" s="336"/>
      <c r="M1534" s="301"/>
      <c r="N1534" s="336"/>
      <c r="O1534" s="301"/>
      <c r="P1534" s="336"/>
      <c r="Q1534" s="301"/>
      <c r="R1534" s="336"/>
      <c r="S1534" s="301"/>
      <c r="T1534" s="336"/>
    </row>
    <row r="1535" spans="1:20" ht="12" customHeight="1" x14ac:dyDescent="0.3">
      <c r="A1535" s="329" t="s">
        <v>287</v>
      </c>
      <c r="B1535" s="330" t="s">
        <v>287</v>
      </c>
      <c r="C1535" s="298">
        <v>46048</v>
      </c>
      <c r="D1535" s="299" t="s">
        <v>466</v>
      </c>
      <c r="E1535" s="331"/>
      <c r="F1535" s="331">
        <v>425</v>
      </c>
      <c r="G1535" s="333">
        <f t="shared" si="32"/>
        <v>4342.9899999999971</v>
      </c>
      <c r="H1535" s="334" t="s">
        <v>298</v>
      </c>
      <c r="I1535" s="335"/>
      <c r="J1535" s="336"/>
      <c r="K1535" s="301"/>
      <c r="L1535" s="336"/>
      <c r="M1535" s="301"/>
      <c r="N1535" s="336"/>
      <c r="O1535" s="301"/>
      <c r="P1535" s="336"/>
      <c r="Q1535" s="301"/>
      <c r="R1535" s="336"/>
      <c r="S1535" s="301"/>
      <c r="T1535" s="336"/>
    </row>
    <row r="1536" spans="1:20" ht="12" customHeight="1" x14ac:dyDescent="0.3">
      <c r="A1536" s="329" t="s">
        <v>287</v>
      </c>
      <c r="B1536" s="330" t="s">
        <v>287</v>
      </c>
      <c r="C1536" s="298">
        <v>46048</v>
      </c>
      <c r="D1536" s="299" t="s">
        <v>466</v>
      </c>
      <c r="E1536" s="331">
        <v>425</v>
      </c>
      <c r="F1536" s="331"/>
      <c r="G1536" s="333">
        <f t="shared" si="32"/>
        <v>3917.9899999999971</v>
      </c>
      <c r="H1536" s="334"/>
      <c r="I1536" s="335"/>
      <c r="J1536" s="336"/>
      <c r="K1536" s="301"/>
      <c r="L1536" s="336"/>
      <c r="M1536" s="301"/>
      <c r="N1536" s="336"/>
      <c r="O1536" s="301"/>
      <c r="P1536" s="336"/>
      <c r="Q1536" s="301"/>
      <c r="R1536" s="336"/>
      <c r="S1536" s="301"/>
      <c r="T1536" s="336"/>
    </row>
    <row r="1537" spans="1:20" ht="12" customHeight="1" x14ac:dyDescent="0.3">
      <c r="A1537" s="329" t="s">
        <v>289</v>
      </c>
      <c r="B1537" s="330">
        <v>2</v>
      </c>
      <c r="C1537" s="298">
        <v>46048</v>
      </c>
      <c r="D1537" s="299" t="s">
        <v>467</v>
      </c>
      <c r="E1537" s="331">
        <v>20.12</v>
      </c>
      <c r="F1537" s="331"/>
      <c r="G1537" s="333">
        <f t="shared" si="32"/>
        <v>4342.9899999999971</v>
      </c>
      <c r="H1537" s="334"/>
      <c r="I1537" s="335"/>
      <c r="J1537" s="336"/>
      <c r="K1537" s="301"/>
      <c r="L1537" s="336"/>
      <c r="M1537" s="301"/>
      <c r="N1537" s="336"/>
      <c r="O1537" s="301"/>
      <c r="P1537" s="336"/>
      <c r="Q1537" s="301"/>
      <c r="R1537" s="336"/>
      <c r="S1537" s="301"/>
      <c r="T1537" s="336"/>
    </row>
    <row r="1538" spans="1:20" ht="12" customHeight="1" x14ac:dyDescent="0.3">
      <c r="A1538" s="329" t="s">
        <v>294</v>
      </c>
      <c r="B1538" s="330">
        <v>17</v>
      </c>
      <c r="C1538" s="298">
        <v>46048</v>
      </c>
      <c r="D1538" s="299" t="s">
        <v>468</v>
      </c>
      <c r="E1538" s="331">
        <v>42.68</v>
      </c>
      <c r="F1538" s="331"/>
      <c r="G1538" s="333">
        <f t="shared" si="32"/>
        <v>4363.1099999999969</v>
      </c>
      <c r="H1538" s="334"/>
      <c r="I1538" s="335"/>
      <c r="J1538" s="336"/>
      <c r="K1538" s="301"/>
      <c r="L1538" s="336"/>
      <c r="M1538" s="301"/>
      <c r="N1538" s="336"/>
      <c r="O1538" s="301"/>
      <c r="P1538" s="336"/>
      <c r="Q1538" s="301"/>
      <c r="R1538" s="336"/>
      <c r="S1538" s="301"/>
      <c r="T1538" s="336"/>
    </row>
    <row r="1539" spans="1:20" ht="12" customHeight="1" x14ac:dyDescent="0.3">
      <c r="A1539" s="329" t="s">
        <v>289</v>
      </c>
      <c r="B1539" s="330">
        <v>6</v>
      </c>
      <c r="C1539" s="298">
        <v>46048</v>
      </c>
      <c r="D1539" s="299" t="s">
        <v>397</v>
      </c>
      <c r="E1539" s="331">
        <v>47.9</v>
      </c>
      <c r="F1539" s="331"/>
      <c r="G1539" s="333">
        <f t="shared" si="32"/>
        <v>4405.7899999999972</v>
      </c>
      <c r="H1539" s="334"/>
      <c r="I1539" s="335"/>
      <c r="J1539" s="336"/>
      <c r="K1539" s="301"/>
      <c r="L1539" s="336"/>
      <c r="M1539" s="301"/>
      <c r="N1539" s="336"/>
      <c r="O1539" s="301"/>
      <c r="P1539" s="336"/>
      <c r="Q1539" s="301"/>
      <c r="R1539" s="336"/>
      <c r="S1539" s="301"/>
      <c r="T1539" s="336"/>
    </row>
    <row r="1540" spans="1:20" ht="12" customHeight="1" x14ac:dyDescent="0.3">
      <c r="A1540" s="329" t="s">
        <v>289</v>
      </c>
      <c r="B1540" s="330">
        <v>1</v>
      </c>
      <c r="C1540" s="298">
        <v>46047</v>
      </c>
      <c r="D1540" s="299" t="s">
        <v>457</v>
      </c>
      <c r="E1540" s="331">
        <v>105.79</v>
      </c>
      <c r="F1540" s="331"/>
      <c r="G1540" s="333">
        <f t="shared" si="32"/>
        <v>4453.6899999999969</v>
      </c>
      <c r="H1540" s="334"/>
      <c r="I1540" s="335"/>
      <c r="J1540" s="336"/>
      <c r="K1540" s="301"/>
      <c r="L1540" s="336"/>
      <c r="M1540" s="301"/>
      <c r="N1540" s="336"/>
      <c r="O1540" s="301"/>
      <c r="P1540" s="336"/>
      <c r="Q1540" s="301"/>
      <c r="R1540" s="336"/>
      <c r="S1540" s="301"/>
      <c r="T1540" s="336"/>
    </row>
    <row r="1541" spans="1:20" ht="12" customHeight="1" x14ac:dyDescent="0.3">
      <c r="A1541" s="329" t="s">
        <v>294</v>
      </c>
      <c r="B1541" s="330">
        <v>12</v>
      </c>
      <c r="C1541" s="298">
        <v>46047</v>
      </c>
      <c r="D1541" s="299" t="s">
        <v>314</v>
      </c>
      <c r="E1541" s="331">
        <v>204.83</v>
      </c>
      <c r="F1541" s="331"/>
      <c r="G1541" s="333">
        <f t="shared" si="32"/>
        <v>4559.4799999999968</v>
      </c>
      <c r="H1541" s="334"/>
      <c r="I1541" s="335"/>
      <c r="J1541" s="336"/>
      <c r="K1541" s="301"/>
      <c r="L1541" s="336"/>
      <c r="M1541" s="301"/>
      <c r="N1541" s="336"/>
      <c r="O1541" s="301"/>
      <c r="P1541" s="336"/>
      <c r="Q1541" s="301"/>
      <c r="R1541" s="336"/>
      <c r="S1541" s="301"/>
      <c r="T1541" s="336"/>
    </row>
    <row r="1542" spans="1:20" ht="12" customHeight="1" x14ac:dyDescent="0.3">
      <c r="A1542" s="329" t="s">
        <v>289</v>
      </c>
      <c r="B1542" s="330">
        <v>3</v>
      </c>
      <c r="C1542" s="298">
        <v>46047</v>
      </c>
      <c r="D1542" s="299" t="s">
        <v>348</v>
      </c>
      <c r="E1542" s="331">
        <v>8.51</v>
      </c>
      <c r="F1542" s="331"/>
      <c r="G1542" s="333">
        <f t="shared" si="32"/>
        <v>4764.3099999999968</v>
      </c>
      <c r="H1542" s="334"/>
      <c r="I1542" s="335"/>
      <c r="J1542" s="336"/>
      <c r="K1542" s="301"/>
      <c r="L1542" s="336"/>
      <c r="M1542" s="301"/>
      <c r="N1542" s="336"/>
      <c r="O1542" s="301"/>
      <c r="P1542" s="336"/>
      <c r="Q1542" s="301"/>
      <c r="R1542" s="336"/>
      <c r="S1542" s="301"/>
      <c r="T1542" s="336"/>
    </row>
    <row r="1543" spans="1:20" ht="12" customHeight="1" x14ac:dyDescent="0.3">
      <c r="A1543" s="329" t="s">
        <v>289</v>
      </c>
      <c r="B1543" s="330">
        <v>4</v>
      </c>
      <c r="C1543" s="298">
        <v>46046</v>
      </c>
      <c r="D1543" s="299" t="s">
        <v>296</v>
      </c>
      <c r="E1543" s="331">
        <v>92.96</v>
      </c>
      <c r="F1543" s="331"/>
      <c r="G1543" s="333">
        <f t="shared" si="32"/>
        <v>4772.819999999997</v>
      </c>
      <c r="H1543" s="334"/>
      <c r="I1543" s="335"/>
      <c r="J1543" s="336"/>
      <c r="K1543" s="301"/>
      <c r="L1543" s="336"/>
      <c r="M1543" s="301"/>
      <c r="N1543" s="336"/>
      <c r="O1543" s="301"/>
      <c r="P1543" s="336"/>
      <c r="Q1543" s="301"/>
      <c r="R1543" s="336"/>
      <c r="S1543" s="301"/>
      <c r="T1543" s="336"/>
    </row>
    <row r="1544" spans="1:20" ht="12" customHeight="1" x14ac:dyDescent="0.3">
      <c r="A1544" s="329" t="s">
        <v>289</v>
      </c>
      <c r="B1544" s="330">
        <v>4</v>
      </c>
      <c r="C1544" s="298">
        <v>46046</v>
      </c>
      <c r="D1544" s="299" t="s">
        <v>334</v>
      </c>
      <c r="E1544" s="331">
        <v>30.77</v>
      </c>
      <c r="F1544" s="331"/>
      <c r="G1544" s="333">
        <f t="shared" si="32"/>
        <v>4865.779999999997</v>
      </c>
      <c r="H1544" s="334"/>
      <c r="I1544" s="335"/>
      <c r="J1544" s="336"/>
      <c r="K1544" s="301"/>
      <c r="L1544" s="336"/>
      <c r="M1544" s="301"/>
      <c r="N1544" s="336"/>
      <c r="O1544" s="301"/>
      <c r="P1544" s="336"/>
      <c r="Q1544" s="301"/>
      <c r="R1544" s="336"/>
      <c r="S1544" s="301"/>
      <c r="T1544" s="336"/>
    </row>
    <row r="1545" spans="1:20" ht="12" customHeight="1" x14ac:dyDescent="0.3">
      <c r="A1545" s="329" t="s">
        <v>289</v>
      </c>
      <c r="B1545" s="330">
        <v>2</v>
      </c>
      <c r="C1545" s="298">
        <v>46046</v>
      </c>
      <c r="D1545" s="299" t="s">
        <v>358</v>
      </c>
      <c r="E1545" s="331">
        <v>9.4700000000000006</v>
      </c>
      <c r="F1545" s="331"/>
      <c r="G1545" s="333">
        <f t="shared" si="32"/>
        <v>4896.5499999999975</v>
      </c>
      <c r="H1545" s="334"/>
      <c r="I1545" s="335"/>
      <c r="J1545" s="336"/>
      <c r="K1545" s="301"/>
      <c r="L1545" s="336"/>
      <c r="M1545" s="301"/>
      <c r="N1545" s="336"/>
      <c r="O1545" s="301"/>
      <c r="P1545" s="336"/>
      <c r="Q1545" s="301"/>
      <c r="R1545" s="336"/>
      <c r="S1545" s="301"/>
      <c r="T1545" s="336"/>
    </row>
    <row r="1546" spans="1:20" ht="12" customHeight="1" x14ac:dyDescent="0.3">
      <c r="A1546" s="329" t="s">
        <v>289</v>
      </c>
      <c r="B1546" s="330">
        <v>6</v>
      </c>
      <c r="C1546" s="298">
        <v>46046</v>
      </c>
      <c r="D1546" s="299" t="s">
        <v>397</v>
      </c>
      <c r="E1546" s="331">
        <v>53.59</v>
      </c>
      <c r="F1546" s="331"/>
      <c r="G1546" s="333">
        <f t="shared" si="32"/>
        <v>4906.0199999999977</v>
      </c>
      <c r="H1546" s="334"/>
      <c r="I1546" s="335"/>
      <c r="J1546" s="336"/>
      <c r="K1546" s="301"/>
      <c r="L1546" s="336"/>
      <c r="M1546" s="301"/>
      <c r="N1546" s="336"/>
      <c r="O1546" s="301"/>
      <c r="P1546" s="336"/>
      <c r="Q1546" s="301"/>
      <c r="R1546" s="336"/>
      <c r="S1546" s="301"/>
      <c r="T1546" s="336"/>
    </row>
    <row r="1547" spans="1:20" ht="12" customHeight="1" x14ac:dyDescent="0.3">
      <c r="A1547" s="329" t="s">
        <v>289</v>
      </c>
      <c r="B1547" s="330">
        <v>1</v>
      </c>
      <c r="C1547" s="298">
        <v>46046</v>
      </c>
      <c r="D1547" s="299" t="s">
        <v>311</v>
      </c>
      <c r="E1547" s="331">
        <v>61.64</v>
      </c>
      <c r="F1547" s="331"/>
      <c r="G1547" s="333">
        <f t="shared" si="32"/>
        <v>4959.6099999999979</v>
      </c>
      <c r="H1547" s="334"/>
      <c r="I1547" s="335"/>
      <c r="J1547" s="336"/>
      <c r="K1547" s="301"/>
      <c r="L1547" s="336"/>
      <c r="M1547" s="301"/>
      <c r="N1547" s="336"/>
      <c r="O1547" s="301"/>
      <c r="P1547" s="336"/>
      <c r="Q1547" s="301"/>
      <c r="R1547" s="336"/>
      <c r="S1547" s="301"/>
      <c r="T1547" s="336"/>
    </row>
    <row r="1548" spans="1:20" ht="12" customHeight="1" x14ac:dyDescent="0.3">
      <c r="A1548" s="329" t="s">
        <v>289</v>
      </c>
      <c r="B1548" s="330">
        <v>1</v>
      </c>
      <c r="C1548" s="298">
        <v>46045</v>
      </c>
      <c r="D1548" s="299" t="s">
        <v>304</v>
      </c>
      <c r="E1548" s="331">
        <v>23.17</v>
      </c>
      <c r="F1548" s="331"/>
      <c r="G1548" s="333">
        <f t="shared" si="32"/>
        <v>5021.2499999999982</v>
      </c>
      <c r="H1548" s="334"/>
      <c r="I1548" s="335"/>
      <c r="J1548" s="336"/>
      <c r="K1548" s="301"/>
      <c r="L1548" s="336"/>
      <c r="M1548" s="301"/>
      <c r="N1548" s="336"/>
      <c r="O1548" s="301"/>
      <c r="P1548" s="336"/>
      <c r="Q1548" s="301"/>
      <c r="R1548" s="336"/>
      <c r="S1548" s="301"/>
      <c r="T1548" s="336"/>
    </row>
    <row r="1549" spans="1:20" ht="12" customHeight="1" x14ac:dyDescent="0.3">
      <c r="A1549" s="329" t="s">
        <v>289</v>
      </c>
      <c r="B1549" s="330">
        <v>4</v>
      </c>
      <c r="C1549" s="298">
        <v>46045</v>
      </c>
      <c r="D1549" s="299" t="s">
        <v>296</v>
      </c>
      <c r="E1549" s="331">
        <v>62.77</v>
      </c>
      <c r="F1549" s="331"/>
      <c r="G1549" s="333">
        <f t="shared" si="32"/>
        <v>5044.4199999999983</v>
      </c>
      <c r="H1549" s="334"/>
      <c r="I1549" s="335"/>
      <c r="J1549" s="336"/>
      <c r="K1549" s="301"/>
      <c r="L1549" s="336"/>
      <c r="M1549" s="301"/>
      <c r="N1549" s="336"/>
      <c r="O1549" s="301"/>
      <c r="P1549" s="336"/>
      <c r="Q1549" s="301"/>
      <c r="R1549" s="336"/>
      <c r="S1549" s="301"/>
      <c r="T1549" s="336"/>
    </row>
    <row r="1550" spans="1:20" ht="12" customHeight="1" x14ac:dyDescent="0.3">
      <c r="A1550" s="329" t="s">
        <v>289</v>
      </c>
      <c r="B1550" s="330">
        <v>6</v>
      </c>
      <c r="C1550" s="298">
        <v>46045</v>
      </c>
      <c r="D1550" s="299" t="s">
        <v>469</v>
      </c>
      <c r="E1550" s="331">
        <v>105.51</v>
      </c>
      <c r="F1550" s="331"/>
      <c r="G1550" s="333">
        <f t="shared" si="32"/>
        <v>5107.1899999999987</v>
      </c>
      <c r="H1550" s="334"/>
      <c r="I1550" s="335"/>
      <c r="J1550" s="336"/>
      <c r="K1550" s="301"/>
      <c r="L1550" s="336"/>
      <c r="M1550" s="301"/>
      <c r="N1550" s="336"/>
      <c r="O1550" s="301"/>
      <c r="P1550" s="336"/>
      <c r="Q1550" s="301"/>
      <c r="R1550" s="336"/>
      <c r="S1550" s="301"/>
      <c r="T1550" s="336"/>
    </row>
    <row r="1551" spans="1:20" ht="12" customHeight="1" x14ac:dyDescent="0.3">
      <c r="A1551" s="329" t="s">
        <v>289</v>
      </c>
      <c r="B1551" s="330">
        <v>3</v>
      </c>
      <c r="C1551" s="298">
        <v>46045</v>
      </c>
      <c r="D1551" s="299" t="s">
        <v>334</v>
      </c>
      <c r="E1551" s="331">
        <v>9.9499999999999993</v>
      </c>
      <c r="F1551" s="331"/>
      <c r="G1551" s="333">
        <f t="shared" si="32"/>
        <v>5212.6999999999989</v>
      </c>
      <c r="H1551" s="334"/>
      <c r="I1551" s="335"/>
      <c r="J1551" s="336"/>
      <c r="K1551" s="301"/>
      <c r="L1551" s="336"/>
      <c r="M1551" s="301"/>
      <c r="N1551" s="336"/>
      <c r="O1551" s="301"/>
      <c r="P1551" s="336"/>
      <c r="Q1551" s="301"/>
      <c r="R1551" s="336"/>
      <c r="S1551" s="301"/>
      <c r="T1551" s="336"/>
    </row>
    <row r="1552" spans="1:20" ht="12" customHeight="1" x14ac:dyDescent="0.3">
      <c r="A1552" s="329" t="s">
        <v>289</v>
      </c>
      <c r="B1552" s="330">
        <v>2</v>
      </c>
      <c r="C1552" s="298">
        <v>46045</v>
      </c>
      <c r="D1552" s="299" t="s">
        <v>358</v>
      </c>
      <c r="E1552" s="331">
        <v>10.17</v>
      </c>
      <c r="F1552" s="331"/>
      <c r="G1552" s="333">
        <f t="shared" si="32"/>
        <v>5222.6499999999987</v>
      </c>
      <c r="H1552" s="334"/>
      <c r="I1552" s="335"/>
      <c r="J1552" s="336"/>
      <c r="K1552" s="301"/>
      <c r="L1552" s="336"/>
      <c r="M1552" s="301"/>
      <c r="N1552" s="336"/>
      <c r="O1552" s="301"/>
      <c r="P1552" s="336"/>
      <c r="Q1552" s="301"/>
      <c r="R1552" s="336"/>
      <c r="S1552" s="301"/>
      <c r="T1552" s="336"/>
    </row>
    <row r="1553" spans="1:20" ht="12" customHeight="1" x14ac:dyDescent="0.3">
      <c r="A1553" s="329" t="s">
        <v>289</v>
      </c>
      <c r="B1553" s="330">
        <v>2</v>
      </c>
      <c r="C1553" s="298">
        <v>46045</v>
      </c>
      <c r="D1553" s="299" t="s">
        <v>301</v>
      </c>
      <c r="E1553" s="331">
        <v>32.200000000000003</v>
      </c>
      <c r="F1553" s="331"/>
      <c r="G1553" s="333">
        <f t="shared" si="32"/>
        <v>5232.8199999999988</v>
      </c>
      <c r="H1553" s="334"/>
      <c r="I1553" s="335"/>
      <c r="J1553" s="336"/>
      <c r="K1553" s="301"/>
      <c r="L1553" s="336"/>
      <c r="M1553" s="301"/>
      <c r="N1553" s="336"/>
      <c r="O1553" s="301"/>
      <c r="P1553" s="336"/>
      <c r="Q1553" s="301"/>
      <c r="R1553" s="336"/>
      <c r="S1553" s="301"/>
      <c r="T1553" s="336"/>
    </row>
    <row r="1554" spans="1:20" ht="12" customHeight="1" x14ac:dyDescent="0.3">
      <c r="A1554" s="329" t="s">
        <v>294</v>
      </c>
      <c r="B1554" s="330">
        <v>22</v>
      </c>
      <c r="C1554" s="298">
        <v>46045</v>
      </c>
      <c r="D1554" s="299" t="s">
        <v>862</v>
      </c>
      <c r="E1554" s="331">
        <v>5.31</v>
      </c>
      <c r="F1554" s="331"/>
      <c r="G1554" s="333">
        <f t="shared" si="32"/>
        <v>5265.0199999999986</v>
      </c>
      <c r="H1554" s="334"/>
      <c r="I1554" s="335"/>
      <c r="J1554" s="336"/>
      <c r="K1554" s="301"/>
      <c r="L1554" s="336"/>
      <c r="M1554" s="301"/>
      <c r="N1554" s="336"/>
      <c r="O1554" s="301"/>
      <c r="P1554" s="336"/>
      <c r="Q1554" s="301"/>
      <c r="R1554" s="336"/>
      <c r="S1554" s="301"/>
      <c r="T1554" s="336"/>
    </row>
    <row r="1555" spans="1:20" ht="12" customHeight="1" x14ac:dyDescent="0.3">
      <c r="A1555" s="329" t="s">
        <v>289</v>
      </c>
      <c r="B1555" s="330">
        <v>8</v>
      </c>
      <c r="C1555" s="298">
        <v>46044</v>
      </c>
      <c r="D1555" s="299" t="s">
        <v>435</v>
      </c>
      <c r="E1555" s="331">
        <v>73.95</v>
      </c>
      <c r="F1555" s="331"/>
      <c r="G1555" s="333">
        <f t="shared" si="32"/>
        <v>5270.329999999999</v>
      </c>
      <c r="H1555" s="334"/>
      <c r="I1555" s="335"/>
      <c r="J1555" s="336"/>
      <c r="K1555" s="301"/>
      <c r="L1555" s="336"/>
      <c r="M1555" s="301"/>
      <c r="N1555" s="336"/>
      <c r="O1555" s="301"/>
      <c r="P1555" s="336"/>
      <c r="Q1555" s="301"/>
      <c r="R1555" s="336"/>
      <c r="S1555" s="301"/>
      <c r="T1555" s="336"/>
    </row>
    <row r="1556" spans="1:20" ht="12" customHeight="1" x14ac:dyDescent="0.3">
      <c r="A1556" s="329" t="s">
        <v>289</v>
      </c>
      <c r="B1556" s="330">
        <v>2</v>
      </c>
      <c r="C1556" s="298">
        <v>46044</v>
      </c>
      <c r="D1556" s="299" t="s">
        <v>470</v>
      </c>
      <c r="E1556" s="331">
        <v>28.68</v>
      </c>
      <c r="F1556" s="331"/>
      <c r="G1556" s="333">
        <f t="shared" si="32"/>
        <v>5344.2799999999988</v>
      </c>
      <c r="H1556" s="334"/>
      <c r="I1556" s="335"/>
      <c r="J1556" s="336"/>
      <c r="K1556" s="301"/>
      <c r="L1556" s="336"/>
      <c r="M1556" s="301"/>
      <c r="N1556" s="336"/>
      <c r="O1556" s="301"/>
      <c r="P1556" s="336"/>
      <c r="Q1556" s="301"/>
      <c r="R1556" s="336"/>
      <c r="S1556" s="301"/>
      <c r="T1556" s="336"/>
    </row>
    <row r="1557" spans="1:20" ht="12" customHeight="1" x14ac:dyDescent="0.3">
      <c r="A1557" s="329" t="s">
        <v>289</v>
      </c>
      <c r="B1557" s="330">
        <v>8</v>
      </c>
      <c r="C1557" s="298">
        <v>46044</v>
      </c>
      <c r="D1557" s="299" t="s">
        <v>357</v>
      </c>
      <c r="E1557" s="331">
        <v>57.38</v>
      </c>
      <c r="F1557" s="331"/>
      <c r="G1557" s="333">
        <f t="shared" si="32"/>
        <v>5372.9599999999991</v>
      </c>
      <c r="H1557" s="334"/>
      <c r="I1557" s="335"/>
      <c r="J1557" s="336"/>
      <c r="K1557" s="301"/>
      <c r="L1557" s="336"/>
      <c r="M1557" s="301"/>
      <c r="N1557" s="336"/>
      <c r="O1557" s="301"/>
      <c r="P1557" s="336"/>
      <c r="Q1557" s="301"/>
      <c r="R1557" s="336"/>
      <c r="S1557" s="301"/>
      <c r="T1557" s="336"/>
    </row>
    <row r="1558" spans="1:20" ht="12" customHeight="1" x14ac:dyDescent="0.3">
      <c r="A1558" s="329" t="s">
        <v>289</v>
      </c>
      <c r="B1558" s="330">
        <v>2</v>
      </c>
      <c r="C1558" s="298">
        <v>46044</v>
      </c>
      <c r="D1558" s="299" t="s">
        <v>358</v>
      </c>
      <c r="E1558" s="331">
        <v>9.4700000000000006</v>
      </c>
      <c r="F1558" s="331"/>
      <c r="G1558" s="333">
        <f t="shared" si="32"/>
        <v>5430.3399999999992</v>
      </c>
      <c r="H1558" s="334"/>
      <c r="I1558" s="335"/>
      <c r="J1558" s="336"/>
      <c r="K1558" s="301"/>
      <c r="L1558" s="336"/>
      <c r="M1558" s="301"/>
      <c r="N1558" s="336"/>
      <c r="O1558" s="301"/>
      <c r="P1558" s="336"/>
      <c r="Q1558" s="301"/>
      <c r="R1558" s="336"/>
      <c r="S1558" s="301"/>
      <c r="T1558" s="336"/>
    </row>
    <row r="1559" spans="1:20" ht="12" customHeight="1" x14ac:dyDescent="0.3">
      <c r="A1559" s="329" t="s">
        <v>289</v>
      </c>
      <c r="B1559" s="330">
        <v>2</v>
      </c>
      <c r="C1559" s="298">
        <v>46044</v>
      </c>
      <c r="D1559" s="299" t="s">
        <v>358</v>
      </c>
      <c r="E1559" s="331">
        <v>7.18</v>
      </c>
      <c r="F1559" s="331"/>
      <c r="G1559" s="333">
        <f t="shared" si="32"/>
        <v>5439.8099999999995</v>
      </c>
      <c r="H1559" s="334"/>
      <c r="I1559" s="335"/>
      <c r="J1559" s="336"/>
      <c r="K1559" s="301"/>
      <c r="L1559" s="336"/>
      <c r="M1559" s="301"/>
      <c r="N1559" s="336"/>
      <c r="O1559" s="301"/>
      <c r="P1559" s="336"/>
      <c r="Q1559" s="301"/>
      <c r="R1559" s="336"/>
      <c r="S1559" s="301"/>
      <c r="T1559" s="336"/>
    </row>
    <row r="1560" spans="1:20" ht="12" customHeight="1" x14ac:dyDescent="0.3">
      <c r="A1560" s="329" t="s">
        <v>287</v>
      </c>
      <c r="B1560" s="330" t="s">
        <v>287</v>
      </c>
      <c r="C1560" s="298">
        <v>46044</v>
      </c>
      <c r="D1560" s="299" t="s">
        <v>315</v>
      </c>
      <c r="E1560" s="331">
        <v>126.24</v>
      </c>
      <c r="F1560" s="331">
        <v>126.24</v>
      </c>
      <c r="G1560" s="333">
        <f t="shared" si="32"/>
        <v>5446.99</v>
      </c>
      <c r="H1560" s="334"/>
      <c r="I1560" s="335"/>
      <c r="J1560" s="336"/>
      <c r="K1560" s="301"/>
      <c r="L1560" s="336"/>
      <c r="M1560" s="301"/>
      <c r="N1560" s="336"/>
      <c r="O1560" s="301"/>
      <c r="P1560" s="336"/>
      <c r="Q1560" s="301"/>
      <c r="R1560" s="336"/>
      <c r="S1560" s="301"/>
      <c r="T1560" s="336"/>
    </row>
    <row r="1561" spans="1:20" ht="12" customHeight="1" x14ac:dyDescent="0.3">
      <c r="A1561" s="329" t="s">
        <v>289</v>
      </c>
      <c r="B1561" s="330">
        <v>8</v>
      </c>
      <c r="C1561" s="298">
        <v>46043</v>
      </c>
      <c r="D1561" s="299" t="s">
        <v>471</v>
      </c>
      <c r="E1561" s="331">
        <v>17</v>
      </c>
      <c r="F1561" s="331"/>
      <c r="G1561" s="333">
        <f t="shared" si="32"/>
        <v>5446.99</v>
      </c>
      <c r="H1561" s="334"/>
      <c r="I1561" s="335"/>
      <c r="J1561" s="336"/>
      <c r="K1561" s="301"/>
      <c r="L1561" s="336"/>
      <c r="M1561" s="301"/>
      <c r="N1561" s="336"/>
      <c r="O1561" s="301"/>
      <c r="P1561" s="336"/>
      <c r="Q1561" s="301"/>
      <c r="R1561" s="336"/>
      <c r="S1561" s="301"/>
      <c r="T1561" s="336"/>
    </row>
    <row r="1562" spans="1:20" ht="12" customHeight="1" x14ac:dyDescent="0.3">
      <c r="A1562" s="329" t="s">
        <v>289</v>
      </c>
      <c r="B1562" s="330">
        <v>1</v>
      </c>
      <c r="C1562" s="298">
        <v>46043</v>
      </c>
      <c r="D1562" s="299" t="s">
        <v>329</v>
      </c>
      <c r="E1562" s="331">
        <v>24.75</v>
      </c>
      <c r="F1562" s="331"/>
      <c r="G1562" s="333">
        <f t="shared" si="32"/>
        <v>5463.99</v>
      </c>
      <c r="H1562" s="334"/>
      <c r="I1562" s="335"/>
      <c r="J1562" s="336"/>
      <c r="K1562" s="301"/>
      <c r="L1562" s="336"/>
      <c r="M1562" s="301"/>
      <c r="N1562" s="336"/>
      <c r="O1562" s="301"/>
      <c r="P1562" s="336"/>
      <c r="Q1562" s="301"/>
      <c r="R1562" s="336"/>
      <c r="S1562" s="301"/>
      <c r="T1562" s="336"/>
    </row>
    <row r="1563" spans="1:20" ht="12" customHeight="1" x14ac:dyDescent="0.3">
      <c r="A1563" s="329" t="s">
        <v>291</v>
      </c>
      <c r="B1563" s="330">
        <v>39</v>
      </c>
      <c r="C1563" s="298">
        <v>46043</v>
      </c>
      <c r="D1563" s="299" t="s">
        <v>292</v>
      </c>
      <c r="E1563" s="331"/>
      <c r="F1563" s="331">
        <v>3378.82</v>
      </c>
      <c r="G1563" s="333">
        <f t="shared" si="32"/>
        <v>5488.74</v>
      </c>
      <c r="H1563" s="334"/>
      <c r="I1563" s="335"/>
      <c r="J1563" s="336"/>
      <c r="K1563" s="301"/>
      <c r="L1563" s="336"/>
      <c r="M1563" s="301"/>
      <c r="N1563" s="336"/>
      <c r="O1563" s="301"/>
      <c r="P1563" s="336"/>
      <c r="Q1563" s="301"/>
      <c r="R1563" s="336"/>
      <c r="S1563" s="301"/>
      <c r="T1563" s="336"/>
    </row>
    <row r="1564" spans="1:20" ht="12" customHeight="1" x14ac:dyDescent="0.3">
      <c r="A1564" s="329" t="s">
        <v>294</v>
      </c>
      <c r="B1564" s="330">
        <v>23</v>
      </c>
      <c r="C1564" s="298">
        <v>46043</v>
      </c>
      <c r="D1564" s="299" t="s">
        <v>67</v>
      </c>
      <c r="E1564" s="331">
        <v>650.88</v>
      </c>
      <c r="F1564" s="331"/>
      <c r="G1564" s="333">
        <f t="shared" si="32"/>
        <v>2109.9199999999992</v>
      </c>
      <c r="H1564" s="334"/>
      <c r="I1564" s="335"/>
      <c r="J1564" s="336"/>
      <c r="K1564" s="301"/>
      <c r="L1564" s="336"/>
      <c r="M1564" s="301"/>
      <c r="N1564" s="336"/>
      <c r="O1564" s="301"/>
      <c r="P1564" s="336"/>
      <c r="Q1564" s="301"/>
      <c r="R1564" s="336"/>
      <c r="S1564" s="301"/>
      <c r="T1564" s="336"/>
    </row>
    <row r="1565" spans="1:20" ht="12" customHeight="1" x14ac:dyDescent="0.3">
      <c r="A1565" s="329" t="s">
        <v>287</v>
      </c>
      <c r="B1565" s="330" t="s">
        <v>287</v>
      </c>
      <c r="C1565" s="298">
        <v>46043</v>
      </c>
      <c r="D1565" s="299" t="s">
        <v>472</v>
      </c>
      <c r="E1565" s="331">
        <v>100</v>
      </c>
      <c r="F1565" s="331">
        <v>100</v>
      </c>
      <c r="G1565" s="333">
        <f t="shared" si="32"/>
        <v>2760.7999999999993</v>
      </c>
      <c r="H1565" s="334"/>
      <c r="I1565" s="335"/>
      <c r="J1565" s="336"/>
      <c r="K1565" s="301"/>
      <c r="L1565" s="336"/>
      <c r="M1565" s="301"/>
      <c r="N1565" s="336"/>
      <c r="O1565" s="301"/>
      <c r="P1565" s="336"/>
      <c r="Q1565" s="301"/>
      <c r="R1565" s="336"/>
      <c r="S1565" s="301"/>
      <c r="T1565" s="336"/>
    </row>
    <row r="1566" spans="1:20" ht="12" customHeight="1" x14ac:dyDescent="0.3">
      <c r="A1566" s="329" t="s">
        <v>289</v>
      </c>
      <c r="B1566" s="330">
        <v>2</v>
      </c>
      <c r="C1566" s="298">
        <v>46043</v>
      </c>
      <c r="D1566" s="299" t="s">
        <v>301</v>
      </c>
      <c r="E1566" s="331">
        <v>20</v>
      </c>
      <c r="F1566" s="331"/>
      <c r="G1566" s="333">
        <f t="shared" si="32"/>
        <v>2760.7999999999993</v>
      </c>
      <c r="H1566" s="334"/>
      <c r="I1566" s="335"/>
      <c r="J1566" s="336"/>
      <c r="K1566" s="301"/>
      <c r="L1566" s="336"/>
      <c r="M1566" s="301"/>
      <c r="N1566" s="336"/>
      <c r="O1566" s="301"/>
      <c r="P1566" s="336"/>
      <c r="Q1566" s="301"/>
      <c r="R1566" s="336"/>
      <c r="S1566" s="301"/>
      <c r="T1566" s="336"/>
    </row>
    <row r="1567" spans="1:20" ht="12" customHeight="1" x14ac:dyDescent="0.3">
      <c r="A1567" s="329" t="s">
        <v>289</v>
      </c>
      <c r="B1567" s="330">
        <v>8</v>
      </c>
      <c r="C1567" s="298">
        <v>46043</v>
      </c>
      <c r="D1567" s="299" t="s">
        <v>295</v>
      </c>
      <c r="E1567" s="331">
        <v>6.38</v>
      </c>
      <c r="F1567" s="331"/>
      <c r="G1567" s="333">
        <f t="shared" si="32"/>
        <v>2780.7999999999993</v>
      </c>
      <c r="H1567" s="334"/>
      <c r="I1567" s="335"/>
      <c r="J1567" s="336"/>
      <c r="K1567" s="301"/>
      <c r="L1567" s="336"/>
      <c r="M1567" s="301"/>
      <c r="N1567" s="336"/>
      <c r="O1567" s="301"/>
      <c r="P1567" s="336"/>
      <c r="Q1567" s="301"/>
      <c r="R1567" s="336"/>
      <c r="S1567" s="301"/>
      <c r="T1567" s="336"/>
    </row>
    <row r="1568" spans="1:20" ht="12" customHeight="1" x14ac:dyDescent="0.3">
      <c r="A1568" s="329" t="s">
        <v>289</v>
      </c>
      <c r="B1568" s="330">
        <v>2</v>
      </c>
      <c r="C1568" s="298">
        <v>46043</v>
      </c>
      <c r="D1568" s="299" t="s">
        <v>295</v>
      </c>
      <c r="E1568" s="331">
        <v>17.29</v>
      </c>
      <c r="F1568" s="331"/>
      <c r="G1568" s="333">
        <f t="shared" si="32"/>
        <v>2787.1799999999994</v>
      </c>
      <c r="H1568" s="334"/>
      <c r="I1568" s="335"/>
      <c r="J1568" s="336"/>
      <c r="K1568" s="301"/>
      <c r="L1568" s="336"/>
      <c r="M1568" s="301"/>
      <c r="N1568" s="336"/>
      <c r="O1568" s="301"/>
      <c r="P1568" s="336"/>
      <c r="Q1568" s="301"/>
      <c r="R1568" s="336"/>
      <c r="S1568" s="301"/>
      <c r="T1568" s="336"/>
    </row>
    <row r="1569" spans="1:20" ht="12" customHeight="1" x14ac:dyDescent="0.3">
      <c r="A1569" s="329" t="s">
        <v>289</v>
      </c>
      <c r="B1569" s="330">
        <v>2</v>
      </c>
      <c r="C1569" s="298">
        <v>46043</v>
      </c>
      <c r="D1569" s="299" t="s">
        <v>358</v>
      </c>
      <c r="E1569" s="331">
        <v>14.86</v>
      </c>
      <c r="F1569" s="331"/>
      <c r="G1569" s="333">
        <f t="shared" si="32"/>
        <v>2804.4699999999993</v>
      </c>
      <c r="H1569" s="334"/>
      <c r="I1569" s="335"/>
      <c r="J1569" s="336"/>
      <c r="K1569" s="301"/>
      <c r="L1569" s="336"/>
      <c r="M1569" s="301"/>
      <c r="N1569" s="336"/>
      <c r="O1569" s="301"/>
      <c r="P1569" s="336"/>
      <c r="Q1569" s="301"/>
      <c r="R1569" s="336"/>
      <c r="S1569" s="301"/>
      <c r="T1569" s="336"/>
    </row>
    <row r="1570" spans="1:20" ht="12" customHeight="1" x14ac:dyDescent="0.3">
      <c r="A1570" s="329" t="s">
        <v>289</v>
      </c>
      <c r="B1570" s="330">
        <v>2</v>
      </c>
      <c r="C1570" s="298">
        <v>46042</v>
      </c>
      <c r="D1570" s="299" t="s">
        <v>371</v>
      </c>
      <c r="E1570" s="331">
        <v>13.4</v>
      </c>
      <c r="F1570" s="331"/>
      <c r="G1570" s="333">
        <f t="shared" si="32"/>
        <v>2819.3299999999995</v>
      </c>
      <c r="H1570" s="334"/>
      <c r="I1570" s="335"/>
      <c r="J1570" s="336"/>
      <c r="K1570" s="301"/>
      <c r="L1570" s="336"/>
      <c r="M1570" s="301"/>
      <c r="N1570" s="336"/>
      <c r="O1570" s="301"/>
      <c r="P1570" s="336"/>
      <c r="Q1570" s="301"/>
      <c r="R1570" s="336"/>
      <c r="S1570" s="301"/>
      <c r="T1570" s="336"/>
    </row>
    <row r="1571" spans="1:20" ht="12" customHeight="1" x14ac:dyDescent="0.3">
      <c r="A1571" s="329" t="s">
        <v>289</v>
      </c>
      <c r="B1571" s="330">
        <v>2</v>
      </c>
      <c r="C1571" s="298">
        <v>46042</v>
      </c>
      <c r="D1571" s="299" t="s">
        <v>371</v>
      </c>
      <c r="E1571" s="331">
        <v>5.97</v>
      </c>
      <c r="F1571" s="331"/>
      <c r="G1571" s="333">
        <f t="shared" si="32"/>
        <v>2832.7299999999996</v>
      </c>
      <c r="H1571" s="334"/>
      <c r="I1571" s="335"/>
      <c r="J1571" s="336"/>
      <c r="K1571" s="301"/>
      <c r="L1571" s="336"/>
      <c r="M1571" s="301"/>
      <c r="N1571" s="336"/>
      <c r="O1571" s="301"/>
      <c r="P1571" s="336"/>
      <c r="Q1571" s="301"/>
      <c r="R1571" s="336"/>
      <c r="S1571" s="301"/>
      <c r="T1571" s="336"/>
    </row>
    <row r="1572" spans="1:20" ht="12" customHeight="1" x14ac:dyDescent="0.3">
      <c r="A1572" s="329" t="s">
        <v>294</v>
      </c>
      <c r="B1572" s="330">
        <v>22</v>
      </c>
      <c r="C1572" s="298">
        <v>46042</v>
      </c>
      <c r="D1572" s="299" t="s">
        <v>323</v>
      </c>
      <c r="E1572" s="331">
        <v>18.09</v>
      </c>
      <c r="F1572" s="331"/>
      <c r="G1572" s="333">
        <f t="shared" si="32"/>
        <v>2838.6999999999994</v>
      </c>
      <c r="H1572" s="334"/>
      <c r="I1572" s="335"/>
      <c r="J1572" s="336"/>
      <c r="K1572" s="301"/>
      <c r="L1572" s="336"/>
      <c r="M1572" s="301"/>
      <c r="N1572" s="336"/>
      <c r="O1572" s="301"/>
      <c r="P1572" s="336"/>
      <c r="Q1572" s="301"/>
      <c r="R1572" s="336"/>
      <c r="S1572" s="301"/>
      <c r="T1572" s="336"/>
    </row>
    <row r="1573" spans="1:20" ht="12" customHeight="1" x14ac:dyDescent="0.3">
      <c r="A1573" s="329" t="s">
        <v>294</v>
      </c>
      <c r="B1573" s="330">
        <v>17</v>
      </c>
      <c r="C1573" s="298">
        <v>46042</v>
      </c>
      <c r="D1573" s="299" t="s">
        <v>188</v>
      </c>
      <c r="E1573" s="331">
        <v>42.65</v>
      </c>
      <c r="F1573" s="331"/>
      <c r="G1573" s="333">
        <f t="shared" si="32"/>
        <v>2856.7899999999995</v>
      </c>
      <c r="H1573" s="334"/>
      <c r="I1573" s="335"/>
      <c r="J1573" s="336"/>
      <c r="K1573" s="301"/>
      <c r="L1573" s="336"/>
      <c r="M1573" s="301"/>
      <c r="N1573" s="336"/>
      <c r="O1573" s="301"/>
      <c r="P1573" s="336"/>
      <c r="Q1573" s="301"/>
      <c r="R1573" s="336"/>
      <c r="S1573" s="301"/>
      <c r="T1573" s="336"/>
    </row>
    <row r="1574" spans="1:20" ht="12" customHeight="1" x14ac:dyDescent="0.3">
      <c r="A1574" s="329" t="s">
        <v>335</v>
      </c>
      <c r="B1574" s="330" t="s">
        <v>335</v>
      </c>
      <c r="C1574" s="298">
        <v>46042</v>
      </c>
      <c r="D1574" s="299" t="s">
        <v>336</v>
      </c>
      <c r="E1574" s="331">
        <v>130.51</v>
      </c>
      <c r="F1574" s="331"/>
      <c r="G1574" s="333">
        <f t="shared" si="32"/>
        <v>2899.4399999999996</v>
      </c>
      <c r="H1574" s="334"/>
      <c r="I1574" s="335"/>
      <c r="J1574" s="336"/>
      <c r="K1574" s="301"/>
      <c r="L1574" s="336"/>
      <c r="M1574" s="301"/>
      <c r="N1574" s="336"/>
      <c r="O1574" s="301"/>
      <c r="P1574" s="336"/>
      <c r="Q1574" s="301"/>
      <c r="R1574" s="336"/>
      <c r="S1574" s="301"/>
      <c r="T1574" s="336"/>
    </row>
    <row r="1575" spans="1:20" ht="12" customHeight="1" x14ac:dyDescent="0.3">
      <c r="A1575" s="329" t="s">
        <v>294</v>
      </c>
      <c r="B1575" s="330">
        <v>15</v>
      </c>
      <c r="C1575" s="298">
        <v>46042</v>
      </c>
      <c r="D1575" s="299" t="s">
        <v>185</v>
      </c>
      <c r="E1575" s="331">
        <v>132.4</v>
      </c>
      <c r="F1575" s="331"/>
      <c r="G1575" s="333">
        <f t="shared" si="32"/>
        <v>3029.9499999999994</v>
      </c>
      <c r="H1575" s="334"/>
      <c r="I1575" s="335"/>
      <c r="J1575" s="336"/>
      <c r="K1575" s="301"/>
      <c r="L1575" s="336"/>
      <c r="M1575" s="301"/>
      <c r="N1575" s="336"/>
      <c r="O1575" s="301"/>
      <c r="P1575" s="336"/>
      <c r="Q1575" s="301"/>
      <c r="R1575" s="336"/>
      <c r="S1575" s="301"/>
      <c r="T1575" s="336"/>
    </row>
    <row r="1576" spans="1:20" ht="12" customHeight="1" x14ac:dyDescent="0.3">
      <c r="A1576" s="329" t="s">
        <v>294</v>
      </c>
      <c r="B1576" s="330">
        <v>23</v>
      </c>
      <c r="C1576" s="298">
        <v>46042</v>
      </c>
      <c r="D1576" s="299" t="s">
        <v>63</v>
      </c>
      <c r="E1576" s="331">
        <v>529.46</v>
      </c>
      <c r="F1576" s="331"/>
      <c r="G1576" s="333">
        <f t="shared" si="32"/>
        <v>3162.3499999999995</v>
      </c>
      <c r="H1576" s="334"/>
      <c r="I1576" s="335"/>
      <c r="J1576" s="336"/>
      <c r="K1576" s="301"/>
      <c r="L1576" s="336"/>
      <c r="M1576" s="301"/>
      <c r="N1576" s="336"/>
      <c r="O1576" s="301"/>
      <c r="P1576" s="336"/>
      <c r="Q1576" s="301"/>
      <c r="R1576" s="336"/>
      <c r="S1576" s="301"/>
      <c r="T1576" s="336"/>
    </row>
    <row r="1577" spans="1:20" ht="12" customHeight="1" x14ac:dyDescent="0.3">
      <c r="A1577" s="329" t="s">
        <v>289</v>
      </c>
      <c r="B1577" s="330">
        <v>6</v>
      </c>
      <c r="C1577" s="298">
        <v>46042</v>
      </c>
      <c r="D1577" s="299" t="s">
        <v>300</v>
      </c>
      <c r="E1577" s="331">
        <v>51.63</v>
      </c>
      <c r="F1577" s="331"/>
      <c r="G1577" s="333">
        <f t="shared" si="32"/>
        <v>3691.8099999999995</v>
      </c>
      <c r="H1577" s="334"/>
      <c r="I1577" s="335"/>
      <c r="J1577" s="336"/>
      <c r="K1577" s="301"/>
      <c r="L1577" s="336"/>
      <c r="M1577" s="301"/>
      <c r="N1577" s="336"/>
      <c r="O1577" s="301"/>
      <c r="P1577" s="336"/>
      <c r="Q1577" s="301"/>
      <c r="R1577" s="336"/>
      <c r="S1577" s="301"/>
      <c r="T1577" s="336"/>
    </row>
    <row r="1578" spans="1:20" ht="12" customHeight="1" x14ac:dyDescent="0.3">
      <c r="A1578" s="329" t="s">
        <v>289</v>
      </c>
      <c r="B1578" s="330">
        <v>2</v>
      </c>
      <c r="C1578" s="298">
        <v>46042</v>
      </c>
      <c r="D1578" s="299" t="s">
        <v>296</v>
      </c>
      <c r="E1578" s="331">
        <v>11.17</v>
      </c>
      <c r="F1578" s="331"/>
      <c r="G1578" s="333">
        <f t="shared" si="32"/>
        <v>3743.4399999999996</v>
      </c>
      <c r="H1578" s="334"/>
      <c r="I1578" s="335"/>
      <c r="J1578" s="336"/>
      <c r="K1578" s="301"/>
      <c r="L1578" s="336"/>
      <c r="M1578" s="301"/>
      <c r="N1578" s="336"/>
      <c r="O1578" s="301"/>
      <c r="P1578" s="336"/>
      <c r="Q1578" s="301"/>
      <c r="R1578" s="336"/>
      <c r="S1578" s="301"/>
      <c r="T1578" s="336"/>
    </row>
    <row r="1579" spans="1:20" ht="12" customHeight="1" x14ac:dyDescent="0.3">
      <c r="A1579" s="329" t="s">
        <v>289</v>
      </c>
      <c r="B1579" s="330">
        <v>4</v>
      </c>
      <c r="C1579" s="298">
        <v>46042</v>
      </c>
      <c r="D1579" s="299" t="s">
        <v>296</v>
      </c>
      <c r="E1579" s="331">
        <v>57.37</v>
      </c>
      <c r="F1579" s="331"/>
      <c r="G1579" s="333">
        <f t="shared" si="32"/>
        <v>3754.6099999999997</v>
      </c>
      <c r="H1579" s="334"/>
      <c r="I1579" s="335"/>
      <c r="J1579" s="336"/>
      <c r="K1579" s="301"/>
      <c r="L1579" s="336"/>
      <c r="M1579" s="301"/>
      <c r="N1579" s="336"/>
      <c r="O1579" s="301"/>
      <c r="P1579" s="336"/>
      <c r="Q1579" s="301"/>
      <c r="R1579" s="336"/>
      <c r="S1579" s="301"/>
      <c r="T1579" s="336"/>
    </row>
    <row r="1580" spans="1:20" ht="12" customHeight="1" x14ac:dyDescent="0.3">
      <c r="A1580" s="329" t="s">
        <v>294</v>
      </c>
      <c r="B1580" s="330">
        <v>22</v>
      </c>
      <c r="C1580" s="298">
        <v>46042</v>
      </c>
      <c r="D1580" s="299" t="s">
        <v>328</v>
      </c>
      <c r="E1580" s="331">
        <v>7.46</v>
      </c>
      <c r="F1580" s="331"/>
      <c r="G1580" s="333">
        <f t="shared" si="32"/>
        <v>3811.9799999999996</v>
      </c>
      <c r="H1580" s="334"/>
      <c r="I1580" s="335"/>
      <c r="J1580" s="336"/>
      <c r="K1580" s="301"/>
      <c r="L1580" s="336"/>
      <c r="M1580" s="301"/>
      <c r="N1580" s="336"/>
      <c r="O1580" s="301"/>
      <c r="P1580" s="336"/>
      <c r="Q1580" s="301"/>
      <c r="R1580" s="336"/>
      <c r="S1580" s="301"/>
      <c r="T1580" s="336"/>
    </row>
    <row r="1581" spans="1:20" ht="12" customHeight="1" x14ac:dyDescent="0.3">
      <c r="A1581" s="329" t="s">
        <v>289</v>
      </c>
      <c r="B1581" s="330">
        <v>4</v>
      </c>
      <c r="C1581" s="298">
        <v>46042</v>
      </c>
      <c r="D1581" s="299" t="s">
        <v>310</v>
      </c>
      <c r="E1581" s="331">
        <v>28.91</v>
      </c>
      <c r="F1581" s="331"/>
      <c r="G1581" s="333">
        <f t="shared" si="32"/>
        <v>3819.4399999999996</v>
      </c>
      <c r="H1581" s="334"/>
      <c r="I1581" s="335"/>
      <c r="J1581" s="336"/>
      <c r="K1581" s="301"/>
      <c r="L1581" s="336"/>
      <c r="M1581" s="301"/>
      <c r="N1581" s="336"/>
      <c r="O1581" s="301"/>
      <c r="P1581" s="336"/>
      <c r="Q1581" s="301"/>
      <c r="R1581" s="336"/>
      <c r="S1581" s="301"/>
      <c r="T1581" s="336"/>
    </row>
    <row r="1582" spans="1:20" ht="12" customHeight="1" x14ac:dyDescent="0.3">
      <c r="A1582" s="329" t="s">
        <v>289</v>
      </c>
      <c r="B1582" s="330">
        <v>6</v>
      </c>
      <c r="C1582" s="298">
        <v>46040</v>
      </c>
      <c r="D1582" s="299" t="s">
        <v>300</v>
      </c>
      <c r="E1582" s="331">
        <v>31.35</v>
      </c>
      <c r="F1582" s="331"/>
      <c r="G1582" s="333">
        <f t="shared" si="32"/>
        <v>3848.3499999999995</v>
      </c>
      <c r="H1582" s="334"/>
      <c r="I1582" s="335"/>
      <c r="J1582" s="336"/>
      <c r="K1582" s="301"/>
      <c r="L1582" s="336"/>
      <c r="M1582" s="301"/>
      <c r="N1582" s="336"/>
      <c r="O1582" s="301"/>
      <c r="P1582" s="336"/>
      <c r="Q1582" s="301"/>
      <c r="R1582" s="336"/>
      <c r="S1582" s="301"/>
      <c r="T1582" s="336"/>
    </row>
    <row r="1583" spans="1:20" ht="12" customHeight="1" x14ac:dyDescent="0.3">
      <c r="A1583" s="329" t="s">
        <v>289</v>
      </c>
      <c r="B1583" s="330">
        <v>8</v>
      </c>
      <c r="C1583" s="298">
        <v>46040</v>
      </c>
      <c r="D1583" s="299" t="s">
        <v>473</v>
      </c>
      <c r="E1583" s="331">
        <v>124.75</v>
      </c>
      <c r="F1583" s="331"/>
      <c r="G1583" s="333">
        <f t="shared" si="32"/>
        <v>3879.6999999999994</v>
      </c>
      <c r="H1583" s="334"/>
      <c r="I1583" s="335"/>
      <c r="J1583" s="336"/>
      <c r="K1583" s="301"/>
      <c r="L1583" s="336"/>
      <c r="M1583" s="301"/>
      <c r="N1583" s="336"/>
      <c r="O1583" s="301"/>
      <c r="P1583" s="336"/>
      <c r="Q1583" s="301"/>
      <c r="R1583" s="336"/>
      <c r="S1583" s="301"/>
      <c r="T1583" s="336"/>
    </row>
    <row r="1584" spans="1:20" ht="12" customHeight="1" x14ac:dyDescent="0.3">
      <c r="A1584" s="329" t="s">
        <v>289</v>
      </c>
      <c r="B1584" s="330">
        <v>3</v>
      </c>
      <c r="C1584" s="298">
        <v>46040</v>
      </c>
      <c r="D1584" s="299" t="s">
        <v>320</v>
      </c>
      <c r="E1584" s="331">
        <v>11.3</v>
      </c>
      <c r="F1584" s="331"/>
      <c r="G1584" s="333">
        <f t="shared" si="32"/>
        <v>4004.4499999999994</v>
      </c>
      <c r="H1584" s="334"/>
      <c r="I1584" s="335"/>
      <c r="J1584" s="336"/>
      <c r="K1584" s="301"/>
      <c r="L1584" s="336"/>
      <c r="M1584" s="301"/>
      <c r="N1584" s="336"/>
      <c r="O1584" s="301"/>
      <c r="P1584" s="336"/>
      <c r="Q1584" s="301"/>
      <c r="R1584" s="336"/>
      <c r="S1584" s="301"/>
      <c r="T1584" s="336"/>
    </row>
    <row r="1585" spans="1:20" ht="12" customHeight="1" x14ac:dyDescent="0.3">
      <c r="A1585" s="329" t="s">
        <v>294</v>
      </c>
      <c r="B1585" s="330">
        <v>22</v>
      </c>
      <c r="C1585" s="298">
        <v>46040</v>
      </c>
      <c r="D1585" s="299" t="s">
        <v>401</v>
      </c>
      <c r="E1585" s="331">
        <v>13.84</v>
      </c>
      <c r="F1585" s="331"/>
      <c r="G1585" s="333">
        <f t="shared" si="32"/>
        <v>4015.7499999999995</v>
      </c>
      <c r="H1585" s="334"/>
      <c r="I1585" s="335"/>
      <c r="J1585" s="336"/>
      <c r="K1585" s="301"/>
      <c r="L1585" s="336"/>
      <c r="M1585" s="301"/>
      <c r="N1585" s="336"/>
      <c r="O1585" s="301"/>
      <c r="P1585" s="336"/>
      <c r="Q1585" s="301"/>
      <c r="R1585" s="336"/>
      <c r="S1585" s="301"/>
      <c r="T1585" s="336"/>
    </row>
    <row r="1586" spans="1:20" ht="12" customHeight="1" x14ac:dyDescent="0.3">
      <c r="A1586" s="329" t="s">
        <v>289</v>
      </c>
      <c r="B1586" s="330">
        <v>1</v>
      </c>
      <c r="C1586" s="298">
        <v>46040</v>
      </c>
      <c r="D1586" s="299" t="s">
        <v>306</v>
      </c>
      <c r="E1586" s="331">
        <v>92.06</v>
      </c>
      <c r="F1586" s="331"/>
      <c r="G1586" s="333">
        <f t="shared" si="32"/>
        <v>4029.5899999999997</v>
      </c>
      <c r="H1586" s="334"/>
      <c r="I1586" s="335"/>
      <c r="J1586" s="336"/>
      <c r="K1586" s="301"/>
      <c r="L1586" s="336"/>
      <c r="M1586" s="301"/>
      <c r="N1586" s="336"/>
      <c r="O1586" s="301"/>
      <c r="P1586" s="336"/>
      <c r="Q1586" s="301"/>
      <c r="R1586" s="336"/>
      <c r="S1586" s="301"/>
      <c r="T1586" s="336"/>
    </row>
    <row r="1587" spans="1:20" ht="12" customHeight="1" x14ac:dyDescent="0.3">
      <c r="A1587" s="329" t="s">
        <v>289</v>
      </c>
      <c r="B1587" s="330">
        <v>7</v>
      </c>
      <c r="C1587" s="298">
        <v>46040</v>
      </c>
      <c r="D1587" s="299" t="s">
        <v>338</v>
      </c>
      <c r="E1587" s="331">
        <v>78.47</v>
      </c>
      <c r="F1587" s="331"/>
      <c r="G1587" s="333">
        <f t="shared" si="32"/>
        <v>4121.6499999999996</v>
      </c>
      <c r="H1587" s="334"/>
      <c r="I1587" s="335"/>
      <c r="J1587" s="336"/>
      <c r="K1587" s="301"/>
      <c r="L1587" s="336"/>
      <c r="M1587" s="301"/>
      <c r="N1587" s="336"/>
      <c r="O1587" s="301"/>
      <c r="P1587" s="336"/>
      <c r="Q1587" s="301"/>
      <c r="R1587" s="336"/>
      <c r="S1587" s="301"/>
      <c r="T1587" s="336"/>
    </row>
    <row r="1588" spans="1:20" ht="12" customHeight="1" x14ac:dyDescent="0.3">
      <c r="A1588" s="329" t="s">
        <v>289</v>
      </c>
      <c r="B1588" s="330">
        <v>1</v>
      </c>
      <c r="C1588" s="298">
        <v>46040</v>
      </c>
      <c r="D1588" s="299" t="s">
        <v>393</v>
      </c>
      <c r="E1588" s="331">
        <v>28.22</v>
      </c>
      <c r="F1588" s="331"/>
      <c r="G1588" s="333">
        <f t="shared" si="32"/>
        <v>4200.12</v>
      </c>
      <c r="H1588" s="334"/>
      <c r="I1588" s="335"/>
      <c r="J1588" s="336"/>
      <c r="K1588" s="301"/>
      <c r="L1588" s="336"/>
      <c r="M1588" s="301"/>
      <c r="N1588" s="336"/>
      <c r="O1588" s="301"/>
      <c r="P1588" s="336"/>
      <c r="Q1588" s="301"/>
      <c r="R1588" s="336"/>
      <c r="S1588" s="301"/>
      <c r="T1588" s="336"/>
    </row>
    <row r="1589" spans="1:20" ht="12" customHeight="1" x14ac:dyDescent="0.3">
      <c r="A1589" s="329" t="s">
        <v>289</v>
      </c>
      <c r="B1589" s="330">
        <v>2</v>
      </c>
      <c r="C1589" s="298">
        <v>46040</v>
      </c>
      <c r="D1589" s="299" t="s">
        <v>392</v>
      </c>
      <c r="E1589" s="331">
        <v>32.729999999999997</v>
      </c>
      <c r="F1589" s="331"/>
      <c r="G1589" s="333">
        <f t="shared" si="32"/>
        <v>4228.34</v>
      </c>
      <c r="H1589" s="334"/>
      <c r="I1589" s="335"/>
      <c r="J1589" s="336"/>
      <c r="K1589" s="301"/>
      <c r="L1589" s="336"/>
      <c r="M1589" s="301"/>
      <c r="N1589" s="336"/>
      <c r="O1589" s="301"/>
      <c r="P1589" s="336"/>
      <c r="Q1589" s="301"/>
      <c r="R1589" s="336"/>
      <c r="S1589" s="301"/>
      <c r="T1589" s="336"/>
    </row>
    <row r="1590" spans="1:20" ht="12" customHeight="1" x14ac:dyDescent="0.3">
      <c r="A1590" s="329" t="s">
        <v>294</v>
      </c>
      <c r="B1590" s="330">
        <v>42</v>
      </c>
      <c r="C1590" s="298">
        <v>46039</v>
      </c>
      <c r="D1590" s="299" t="s">
        <v>333</v>
      </c>
      <c r="E1590" s="331">
        <v>29.8</v>
      </c>
      <c r="F1590" s="331"/>
      <c r="G1590" s="333">
        <f t="shared" si="32"/>
        <v>4261.07</v>
      </c>
      <c r="H1590" s="334"/>
      <c r="I1590" s="335"/>
      <c r="J1590" s="336"/>
      <c r="K1590" s="301"/>
      <c r="L1590" s="336"/>
      <c r="M1590" s="301"/>
      <c r="N1590" s="336"/>
      <c r="O1590" s="301"/>
      <c r="P1590" s="336"/>
      <c r="Q1590" s="301"/>
      <c r="R1590" s="336"/>
      <c r="S1590" s="301"/>
      <c r="T1590" s="336"/>
    </row>
    <row r="1591" spans="1:20" ht="12" customHeight="1" x14ac:dyDescent="0.3">
      <c r="A1591" s="329" t="s">
        <v>294</v>
      </c>
      <c r="B1591" s="330">
        <v>43</v>
      </c>
      <c r="C1591" s="298">
        <v>46039</v>
      </c>
      <c r="D1591" s="299" t="s">
        <v>333</v>
      </c>
      <c r="E1591" s="331">
        <v>22.35</v>
      </c>
      <c r="F1591" s="331"/>
      <c r="G1591" s="333">
        <f t="shared" si="32"/>
        <v>4290.87</v>
      </c>
      <c r="H1591" s="334"/>
      <c r="I1591" s="335"/>
      <c r="J1591" s="336"/>
      <c r="K1591" s="301"/>
      <c r="L1591" s="336"/>
      <c r="M1591" s="301"/>
      <c r="N1591" s="336"/>
      <c r="O1591" s="301"/>
      <c r="P1591" s="336"/>
      <c r="Q1591" s="301"/>
      <c r="R1591" s="336"/>
      <c r="S1591" s="301"/>
      <c r="T1591" s="336"/>
    </row>
    <row r="1592" spans="1:20" ht="12" customHeight="1" x14ac:dyDescent="0.3">
      <c r="A1592" s="329" t="s">
        <v>289</v>
      </c>
      <c r="B1592" s="330">
        <v>8</v>
      </c>
      <c r="C1592" s="298">
        <v>46039</v>
      </c>
      <c r="D1592" s="299" t="s">
        <v>319</v>
      </c>
      <c r="E1592" s="331">
        <v>36.92</v>
      </c>
      <c r="F1592" s="331"/>
      <c r="G1592" s="333">
        <f t="shared" si="32"/>
        <v>4313.22</v>
      </c>
      <c r="H1592" s="334"/>
      <c r="I1592" s="335"/>
      <c r="J1592" s="336"/>
      <c r="K1592" s="301"/>
      <c r="L1592" s="336"/>
      <c r="M1592" s="301"/>
      <c r="N1592" s="336"/>
      <c r="O1592" s="301"/>
      <c r="P1592" s="336"/>
      <c r="Q1592" s="301"/>
      <c r="R1592" s="336"/>
      <c r="S1592" s="301"/>
      <c r="T1592" s="336"/>
    </row>
    <row r="1593" spans="1:20" ht="12" customHeight="1" x14ac:dyDescent="0.3">
      <c r="A1593" s="329" t="s">
        <v>289</v>
      </c>
      <c r="B1593" s="330">
        <v>1</v>
      </c>
      <c r="C1593" s="298">
        <v>46039</v>
      </c>
      <c r="D1593" s="299" t="s">
        <v>311</v>
      </c>
      <c r="E1593" s="331">
        <v>117.89</v>
      </c>
      <c r="F1593" s="331"/>
      <c r="G1593" s="333">
        <f t="shared" si="32"/>
        <v>4350.1400000000003</v>
      </c>
      <c r="H1593" s="334"/>
      <c r="I1593" s="335"/>
      <c r="J1593" s="336"/>
      <c r="K1593" s="301"/>
      <c r="L1593" s="336"/>
      <c r="M1593" s="301"/>
      <c r="N1593" s="336"/>
      <c r="O1593" s="301"/>
      <c r="P1593" s="336"/>
      <c r="Q1593" s="301"/>
      <c r="R1593" s="336"/>
      <c r="S1593" s="301"/>
      <c r="T1593" s="336"/>
    </row>
    <row r="1594" spans="1:20" ht="12" customHeight="1" x14ac:dyDescent="0.3">
      <c r="A1594" s="329" t="s">
        <v>289</v>
      </c>
      <c r="B1594" s="330">
        <v>1</v>
      </c>
      <c r="C1594" s="298">
        <v>46039</v>
      </c>
      <c r="D1594" s="299" t="s">
        <v>329</v>
      </c>
      <c r="E1594" s="331">
        <v>196.36</v>
      </c>
      <c r="F1594" s="331"/>
      <c r="G1594" s="333">
        <f t="shared" si="32"/>
        <v>4468.0300000000007</v>
      </c>
      <c r="H1594" s="334"/>
      <c r="I1594" s="335"/>
      <c r="J1594" s="336"/>
      <c r="K1594" s="301"/>
      <c r="L1594" s="336"/>
      <c r="M1594" s="301"/>
      <c r="N1594" s="336"/>
      <c r="O1594" s="301"/>
      <c r="P1594" s="336"/>
      <c r="Q1594" s="301"/>
      <c r="R1594" s="336"/>
      <c r="S1594" s="301"/>
      <c r="T1594" s="336"/>
    </row>
    <row r="1595" spans="1:20" ht="12" customHeight="1" x14ac:dyDescent="0.3">
      <c r="A1595" s="329" t="s">
        <v>294</v>
      </c>
      <c r="B1595" s="330">
        <v>21</v>
      </c>
      <c r="C1595" s="298">
        <v>46039</v>
      </c>
      <c r="D1595" s="299" t="s">
        <v>194</v>
      </c>
      <c r="E1595" s="331">
        <v>70.2</v>
      </c>
      <c r="F1595" s="331"/>
      <c r="G1595" s="333">
        <f t="shared" si="32"/>
        <v>4664.3900000000003</v>
      </c>
      <c r="H1595" s="334"/>
      <c r="I1595" s="335"/>
      <c r="J1595" s="336"/>
      <c r="K1595" s="301"/>
      <c r="L1595" s="336"/>
      <c r="M1595" s="301"/>
      <c r="N1595" s="336"/>
      <c r="O1595" s="301"/>
      <c r="P1595" s="336"/>
      <c r="Q1595" s="301"/>
      <c r="R1595" s="336"/>
      <c r="S1595" s="301"/>
      <c r="T1595" s="336"/>
    </row>
    <row r="1596" spans="1:20" ht="12" customHeight="1" x14ac:dyDescent="0.3">
      <c r="A1596" s="329" t="s">
        <v>289</v>
      </c>
      <c r="B1596" s="330">
        <v>2</v>
      </c>
      <c r="C1596" s="298">
        <v>46038</v>
      </c>
      <c r="D1596" s="299" t="s">
        <v>324</v>
      </c>
      <c r="E1596" s="331">
        <v>13.14</v>
      </c>
      <c r="F1596" s="331"/>
      <c r="G1596" s="333">
        <f t="shared" si="32"/>
        <v>4734.59</v>
      </c>
      <c r="H1596" s="334"/>
      <c r="I1596" s="335"/>
      <c r="J1596" s="336"/>
      <c r="K1596" s="301"/>
      <c r="L1596" s="336"/>
      <c r="M1596" s="301"/>
      <c r="N1596" s="336"/>
      <c r="O1596" s="301"/>
      <c r="P1596" s="336"/>
      <c r="Q1596" s="301"/>
      <c r="R1596" s="336"/>
      <c r="S1596" s="301"/>
      <c r="T1596" s="336"/>
    </row>
    <row r="1597" spans="1:20" ht="12" customHeight="1" x14ac:dyDescent="0.3">
      <c r="A1597" s="329" t="s">
        <v>289</v>
      </c>
      <c r="B1597" s="330">
        <v>2</v>
      </c>
      <c r="C1597" s="298">
        <v>46038</v>
      </c>
      <c r="D1597" s="299" t="s">
        <v>296</v>
      </c>
      <c r="E1597" s="331">
        <v>18.489999999999998</v>
      </c>
      <c r="F1597" s="331"/>
      <c r="G1597" s="333">
        <f t="shared" si="32"/>
        <v>4747.7300000000005</v>
      </c>
      <c r="H1597" s="334"/>
      <c r="I1597" s="335"/>
      <c r="J1597" s="336"/>
      <c r="K1597" s="301"/>
      <c r="L1597" s="336"/>
      <c r="M1597" s="301"/>
      <c r="N1597" s="336"/>
      <c r="O1597" s="301"/>
      <c r="P1597" s="336"/>
      <c r="Q1597" s="301"/>
      <c r="R1597" s="336"/>
      <c r="S1597" s="301"/>
      <c r="T1597" s="336"/>
    </row>
    <row r="1598" spans="1:20" ht="12" customHeight="1" x14ac:dyDescent="0.3">
      <c r="A1598" s="329" t="s">
        <v>291</v>
      </c>
      <c r="B1598" s="330">
        <v>41</v>
      </c>
      <c r="C1598" s="298">
        <v>46038</v>
      </c>
      <c r="D1598" s="299" t="s">
        <v>474</v>
      </c>
      <c r="E1598" s="331"/>
      <c r="F1598" s="331">
        <v>800</v>
      </c>
      <c r="G1598" s="333">
        <f t="shared" si="32"/>
        <v>4766.22</v>
      </c>
      <c r="H1598" s="334" t="s">
        <v>298</v>
      </c>
      <c r="I1598" s="335"/>
      <c r="J1598" s="336"/>
      <c r="K1598" s="301"/>
      <c r="L1598" s="336"/>
      <c r="M1598" s="301"/>
      <c r="N1598" s="336"/>
      <c r="O1598" s="301"/>
      <c r="P1598" s="336"/>
      <c r="Q1598" s="301"/>
      <c r="R1598" s="336"/>
      <c r="S1598" s="301"/>
      <c r="T1598" s="336"/>
    </row>
    <row r="1599" spans="1:20" ht="12" customHeight="1" x14ac:dyDescent="0.3">
      <c r="A1599" s="329" t="s">
        <v>294</v>
      </c>
      <c r="B1599" s="330">
        <v>18</v>
      </c>
      <c r="C1599" s="298">
        <v>46038</v>
      </c>
      <c r="D1599" s="299" t="s">
        <v>361</v>
      </c>
      <c r="E1599" s="331">
        <v>400</v>
      </c>
      <c r="F1599" s="331"/>
      <c r="G1599" s="333">
        <f t="shared" si="32"/>
        <v>3966.2200000000003</v>
      </c>
      <c r="H1599" s="334"/>
      <c r="I1599" s="335"/>
      <c r="J1599" s="336"/>
      <c r="K1599" s="301"/>
      <c r="L1599" s="336"/>
      <c r="M1599" s="301"/>
      <c r="N1599" s="336"/>
      <c r="O1599" s="301"/>
      <c r="P1599" s="336"/>
      <c r="Q1599" s="301"/>
      <c r="R1599" s="336"/>
      <c r="S1599" s="301"/>
      <c r="T1599" s="336"/>
    </row>
    <row r="1600" spans="1:20" ht="12" customHeight="1" x14ac:dyDescent="0.3">
      <c r="A1600" s="329" t="s">
        <v>294</v>
      </c>
      <c r="B1600" s="330">
        <v>19</v>
      </c>
      <c r="C1600" s="298">
        <v>46038</v>
      </c>
      <c r="D1600" s="299" t="s">
        <v>191</v>
      </c>
      <c r="E1600" s="331">
        <v>200</v>
      </c>
      <c r="F1600" s="331"/>
      <c r="G1600" s="333">
        <f t="shared" si="32"/>
        <v>4366.22</v>
      </c>
      <c r="H1600" s="334"/>
      <c r="I1600" s="335"/>
      <c r="J1600" s="336"/>
      <c r="K1600" s="301"/>
      <c r="L1600" s="336"/>
      <c r="M1600" s="301"/>
      <c r="N1600" s="336"/>
      <c r="O1600" s="301"/>
      <c r="P1600" s="336"/>
      <c r="Q1600" s="301"/>
      <c r="R1600" s="336"/>
      <c r="S1600" s="301"/>
      <c r="T1600" s="336"/>
    </row>
    <row r="1601" spans="1:20" ht="12" customHeight="1" x14ac:dyDescent="0.3">
      <c r="A1601" s="329" t="s">
        <v>294</v>
      </c>
      <c r="B1601" s="330">
        <v>11</v>
      </c>
      <c r="C1601" s="298">
        <v>46038</v>
      </c>
      <c r="D1601" s="299" t="s">
        <v>178</v>
      </c>
      <c r="E1601" s="331">
        <v>267.95999999999998</v>
      </c>
      <c r="F1601" s="331"/>
      <c r="G1601" s="333">
        <f t="shared" si="32"/>
        <v>4566.22</v>
      </c>
      <c r="H1601" s="334"/>
      <c r="I1601" s="335"/>
      <c r="J1601" s="336"/>
      <c r="K1601" s="301"/>
      <c r="L1601" s="336"/>
      <c r="M1601" s="301"/>
      <c r="N1601" s="336"/>
      <c r="O1601" s="301"/>
      <c r="P1601" s="336"/>
      <c r="Q1601" s="301"/>
      <c r="R1601" s="336"/>
      <c r="S1601" s="301"/>
      <c r="T1601" s="336"/>
    </row>
    <row r="1602" spans="1:20" ht="12" customHeight="1" x14ac:dyDescent="0.3">
      <c r="A1602" s="329" t="s">
        <v>289</v>
      </c>
      <c r="B1602" s="330">
        <v>8</v>
      </c>
      <c r="C1602" s="298">
        <v>46037</v>
      </c>
      <c r="D1602" s="299" t="s">
        <v>357</v>
      </c>
      <c r="E1602" s="331">
        <v>59.95</v>
      </c>
      <c r="F1602" s="331"/>
      <c r="G1602" s="333">
        <f t="shared" si="32"/>
        <v>4834.18</v>
      </c>
      <c r="H1602" s="334"/>
      <c r="I1602" s="335"/>
      <c r="J1602" s="336"/>
      <c r="K1602" s="301"/>
      <c r="L1602" s="336"/>
      <c r="M1602" s="301"/>
      <c r="N1602" s="336"/>
      <c r="O1602" s="301"/>
      <c r="P1602" s="336"/>
      <c r="Q1602" s="301"/>
      <c r="R1602" s="336"/>
      <c r="S1602" s="301"/>
      <c r="T1602" s="336"/>
    </row>
    <row r="1603" spans="1:20" ht="12" customHeight="1" x14ac:dyDescent="0.3">
      <c r="A1603" s="329" t="s">
        <v>289</v>
      </c>
      <c r="B1603" s="330">
        <v>2</v>
      </c>
      <c r="C1603" s="298">
        <v>46037</v>
      </c>
      <c r="D1603" s="299" t="s">
        <v>357</v>
      </c>
      <c r="E1603" s="331">
        <v>59.96</v>
      </c>
      <c r="F1603" s="331"/>
      <c r="G1603" s="333">
        <f t="shared" si="32"/>
        <v>4894.13</v>
      </c>
      <c r="H1603" s="334"/>
      <c r="I1603" s="335"/>
      <c r="J1603" s="336"/>
      <c r="K1603" s="301"/>
      <c r="L1603" s="336"/>
      <c r="M1603" s="301"/>
      <c r="N1603" s="336"/>
      <c r="O1603" s="301"/>
      <c r="P1603" s="336"/>
      <c r="Q1603" s="301"/>
      <c r="R1603" s="336"/>
      <c r="S1603" s="301"/>
      <c r="T1603" s="336"/>
    </row>
    <row r="1604" spans="1:20" ht="12" customHeight="1" x14ac:dyDescent="0.3">
      <c r="A1604" s="329" t="s">
        <v>289</v>
      </c>
      <c r="B1604" s="330">
        <v>8</v>
      </c>
      <c r="C1604" s="298">
        <v>46037</v>
      </c>
      <c r="D1604" s="299" t="s">
        <v>319</v>
      </c>
      <c r="E1604" s="331">
        <v>12.43</v>
      </c>
      <c r="F1604" s="331"/>
      <c r="G1604" s="333">
        <f t="shared" si="32"/>
        <v>4954.09</v>
      </c>
      <c r="H1604" s="334"/>
      <c r="I1604" s="335"/>
      <c r="J1604" s="336"/>
      <c r="K1604" s="301"/>
      <c r="L1604" s="336"/>
      <c r="M1604" s="301"/>
      <c r="N1604" s="336"/>
      <c r="O1604" s="301"/>
      <c r="P1604" s="336"/>
      <c r="Q1604" s="301"/>
      <c r="R1604" s="336"/>
      <c r="S1604" s="301"/>
      <c r="T1604" s="336"/>
    </row>
    <row r="1605" spans="1:20" ht="12" customHeight="1" x14ac:dyDescent="0.3">
      <c r="A1605" s="329" t="s">
        <v>289</v>
      </c>
      <c r="B1605" s="330">
        <v>2</v>
      </c>
      <c r="C1605" s="298">
        <v>46037</v>
      </c>
      <c r="D1605" s="299" t="s">
        <v>296</v>
      </c>
      <c r="E1605" s="331">
        <v>11.07</v>
      </c>
      <c r="F1605" s="331"/>
      <c r="G1605" s="333">
        <f t="shared" si="32"/>
        <v>4966.5200000000004</v>
      </c>
      <c r="H1605" s="334"/>
      <c r="I1605" s="335"/>
      <c r="J1605" s="336"/>
      <c r="K1605" s="301"/>
      <c r="L1605" s="336"/>
      <c r="M1605" s="301"/>
      <c r="N1605" s="336"/>
      <c r="O1605" s="301"/>
      <c r="P1605" s="336"/>
      <c r="Q1605" s="301"/>
      <c r="R1605" s="336"/>
      <c r="S1605" s="301"/>
      <c r="T1605" s="336"/>
    </row>
    <row r="1606" spans="1:20" ht="12" customHeight="1" x14ac:dyDescent="0.3">
      <c r="A1606" s="329" t="s">
        <v>289</v>
      </c>
      <c r="B1606" s="330">
        <v>4</v>
      </c>
      <c r="C1606" s="298">
        <v>46037</v>
      </c>
      <c r="D1606" s="299" t="s">
        <v>296</v>
      </c>
      <c r="E1606" s="331">
        <v>52.3</v>
      </c>
      <c r="F1606" s="331"/>
      <c r="G1606" s="333">
        <f t="shared" si="32"/>
        <v>4977.59</v>
      </c>
      <c r="H1606" s="334"/>
      <c r="I1606" s="335"/>
      <c r="J1606" s="336"/>
      <c r="K1606" s="301"/>
      <c r="L1606" s="336"/>
      <c r="M1606" s="301"/>
      <c r="N1606" s="336"/>
      <c r="O1606" s="301"/>
      <c r="P1606" s="336"/>
      <c r="Q1606" s="301"/>
      <c r="R1606" s="336"/>
      <c r="S1606" s="301"/>
      <c r="T1606" s="336"/>
    </row>
    <row r="1607" spans="1:20" ht="12" customHeight="1" x14ac:dyDescent="0.3">
      <c r="A1607" s="329" t="s">
        <v>289</v>
      </c>
      <c r="B1607" s="330">
        <v>6</v>
      </c>
      <c r="C1607" s="298">
        <v>46037</v>
      </c>
      <c r="D1607" s="299" t="s">
        <v>436</v>
      </c>
      <c r="E1607" s="331">
        <v>50</v>
      </c>
      <c r="F1607" s="331"/>
      <c r="G1607" s="333">
        <f t="shared" si="32"/>
        <v>5029.8900000000003</v>
      </c>
      <c r="H1607" s="334"/>
      <c r="I1607" s="335"/>
      <c r="J1607" s="336"/>
      <c r="K1607" s="301"/>
      <c r="L1607" s="336"/>
      <c r="M1607" s="301"/>
      <c r="N1607" s="336"/>
      <c r="O1607" s="301"/>
      <c r="P1607" s="336"/>
      <c r="Q1607" s="301"/>
      <c r="R1607" s="336"/>
      <c r="S1607" s="301"/>
      <c r="T1607" s="336"/>
    </row>
    <row r="1608" spans="1:20" ht="12" customHeight="1" x14ac:dyDescent="0.3">
      <c r="A1608" s="329" t="s">
        <v>291</v>
      </c>
      <c r="B1608" s="330">
        <v>38</v>
      </c>
      <c r="C1608" s="298">
        <v>46037</v>
      </c>
      <c r="D1608" s="299" t="s">
        <v>293</v>
      </c>
      <c r="E1608" s="331"/>
      <c r="F1608" s="331">
        <v>4365.67</v>
      </c>
      <c r="G1608" s="333">
        <f t="shared" si="32"/>
        <v>5079.8900000000003</v>
      </c>
      <c r="H1608" s="334"/>
      <c r="I1608" s="335"/>
      <c r="J1608" s="336"/>
      <c r="K1608" s="301"/>
      <c r="L1608" s="336"/>
      <c r="M1608" s="301"/>
      <c r="N1608" s="336"/>
      <c r="O1608" s="301"/>
      <c r="P1608" s="336"/>
      <c r="Q1608" s="301"/>
      <c r="R1608" s="336"/>
      <c r="S1608" s="301"/>
      <c r="T1608" s="336"/>
    </row>
    <row r="1609" spans="1:20" ht="12" customHeight="1" x14ac:dyDescent="0.3">
      <c r="A1609" s="329" t="s">
        <v>289</v>
      </c>
      <c r="B1609" s="330">
        <v>4</v>
      </c>
      <c r="C1609" s="298">
        <v>46036</v>
      </c>
      <c r="D1609" s="299" t="s">
        <v>295</v>
      </c>
      <c r="E1609" s="331">
        <v>30.91</v>
      </c>
      <c r="F1609" s="331"/>
      <c r="G1609" s="333">
        <f t="shared" si="32"/>
        <v>714.22</v>
      </c>
      <c r="H1609" s="334"/>
      <c r="I1609" s="335"/>
      <c r="J1609" s="336"/>
      <c r="K1609" s="301"/>
      <c r="L1609" s="336"/>
      <c r="M1609" s="301"/>
      <c r="N1609" s="336"/>
      <c r="O1609" s="301"/>
      <c r="P1609" s="336"/>
      <c r="Q1609" s="301"/>
      <c r="R1609" s="336"/>
      <c r="S1609" s="301"/>
      <c r="T1609" s="336"/>
    </row>
    <row r="1610" spans="1:20" ht="12" customHeight="1" x14ac:dyDescent="0.3">
      <c r="A1610" s="329" t="s">
        <v>289</v>
      </c>
      <c r="B1610" s="330">
        <v>3</v>
      </c>
      <c r="C1610" s="298">
        <v>46036</v>
      </c>
      <c r="D1610" s="299" t="s">
        <v>348</v>
      </c>
      <c r="E1610" s="331">
        <v>8.67</v>
      </c>
      <c r="F1610" s="331"/>
      <c r="G1610" s="333">
        <f t="shared" si="32"/>
        <v>745.13</v>
      </c>
      <c r="H1610" s="334"/>
      <c r="I1610" s="335"/>
      <c r="J1610" s="336"/>
      <c r="K1610" s="301"/>
      <c r="L1610" s="336"/>
      <c r="M1610" s="301"/>
      <c r="N1610" s="336"/>
      <c r="O1610" s="301"/>
      <c r="P1610" s="336"/>
      <c r="Q1610" s="301"/>
      <c r="R1610" s="336"/>
      <c r="S1610" s="301"/>
      <c r="T1610" s="336"/>
    </row>
    <row r="1611" spans="1:20" ht="12" customHeight="1" x14ac:dyDescent="0.3">
      <c r="A1611" s="329" t="s">
        <v>289</v>
      </c>
      <c r="B1611" s="330">
        <v>3</v>
      </c>
      <c r="C1611" s="298">
        <v>46035</v>
      </c>
      <c r="D1611" s="299" t="s">
        <v>351</v>
      </c>
      <c r="E1611" s="331">
        <v>25.01</v>
      </c>
      <c r="F1611" s="331"/>
      <c r="G1611" s="333">
        <f t="shared" si="32"/>
        <v>753.8</v>
      </c>
      <c r="H1611" s="334"/>
      <c r="I1611" s="335"/>
      <c r="J1611" s="336"/>
      <c r="K1611" s="301"/>
      <c r="L1611" s="336"/>
      <c r="M1611" s="301"/>
      <c r="N1611" s="336"/>
      <c r="O1611" s="301"/>
      <c r="P1611" s="336"/>
      <c r="Q1611" s="301"/>
      <c r="R1611" s="336"/>
      <c r="S1611" s="301"/>
      <c r="T1611" s="336"/>
    </row>
    <row r="1612" spans="1:20" ht="12" customHeight="1" x14ac:dyDescent="0.3">
      <c r="A1612" s="329" t="s">
        <v>289</v>
      </c>
      <c r="B1612" s="330">
        <v>6</v>
      </c>
      <c r="C1612" s="298">
        <v>46035</v>
      </c>
      <c r="D1612" s="299" t="s">
        <v>412</v>
      </c>
      <c r="E1612" s="331">
        <v>-5.9</v>
      </c>
      <c r="F1612" s="331"/>
      <c r="G1612" s="333">
        <f t="shared" si="32"/>
        <v>778.81</v>
      </c>
      <c r="H1612" s="334"/>
      <c r="I1612" s="335"/>
      <c r="J1612" s="336"/>
      <c r="K1612" s="301"/>
      <c r="L1612" s="336"/>
      <c r="M1612" s="301"/>
      <c r="N1612" s="336"/>
      <c r="O1612" s="301"/>
      <c r="P1612" s="336"/>
      <c r="Q1612" s="301"/>
      <c r="R1612" s="336"/>
      <c r="S1612" s="301"/>
      <c r="T1612" s="336"/>
    </row>
    <row r="1613" spans="1:20" ht="12" customHeight="1" x14ac:dyDescent="0.3">
      <c r="A1613" s="329" t="s">
        <v>289</v>
      </c>
      <c r="B1613" s="330">
        <v>6</v>
      </c>
      <c r="C1613" s="298">
        <v>46035</v>
      </c>
      <c r="D1613" s="299" t="s">
        <v>446</v>
      </c>
      <c r="E1613" s="331">
        <v>-0.03</v>
      </c>
      <c r="F1613" s="331"/>
      <c r="G1613" s="333">
        <f t="shared" si="32"/>
        <v>772.91</v>
      </c>
      <c r="H1613" s="334"/>
      <c r="I1613" s="335"/>
      <c r="J1613" s="336"/>
      <c r="K1613" s="301"/>
      <c r="L1613" s="336"/>
      <c r="M1613" s="301"/>
      <c r="N1613" s="336"/>
      <c r="O1613" s="301"/>
      <c r="P1613" s="336"/>
      <c r="Q1613" s="301"/>
      <c r="R1613" s="336"/>
      <c r="S1613" s="301"/>
      <c r="T1613" s="336"/>
    </row>
    <row r="1614" spans="1:20" ht="12" customHeight="1" x14ac:dyDescent="0.3">
      <c r="A1614" s="329" t="s">
        <v>294</v>
      </c>
      <c r="B1614" s="330">
        <v>43</v>
      </c>
      <c r="C1614" s="298">
        <v>46035</v>
      </c>
      <c r="D1614" s="299" t="s">
        <v>201</v>
      </c>
      <c r="E1614" s="331">
        <v>44.18</v>
      </c>
      <c r="F1614" s="331"/>
      <c r="G1614" s="333">
        <f t="shared" si="32"/>
        <v>772.88</v>
      </c>
      <c r="H1614" s="334"/>
      <c r="I1614" s="335"/>
      <c r="J1614" s="336"/>
      <c r="K1614" s="301"/>
      <c r="L1614" s="336"/>
      <c r="M1614" s="301"/>
      <c r="N1614" s="336"/>
      <c r="O1614" s="301"/>
      <c r="P1614" s="336"/>
      <c r="Q1614" s="301"/>
      <c r="R1614" s="336"/>
      <c r="S1614" s="301"/>
      <c r="T1614" s="336"/>
    </row>
    <row r="1615" spans="1:20" ht="12" customHeight="1" x14ac:dyDescent="0.3">
      <c r="A1615" s="329" t="s">
        <v>294</v>
      </c>
      <c r="B1615" s="330">
        <v>42</v>
      </c>
      <c r="C1615" s="298">
        <v>46035</v>
      </c>
      <c r="D1615" s="299" t="s">
        <v>200</v>
      </c>
      <c r="E1615" s="331">
        <v>51.19</v>
      </c>
      <c r="F1615" s="331"/>
      <c r="G1615" s="333">
        <f t="shared" si="32"/>
        <v>817.06</v>
      </c>
      <c r="H1615" s="334"/>
      <c r="I1615" s="335"/>
      <c r="J1615" s="336"/>
      <c r="K1615" s="301"/>
      <c r="L1615" s="336"/>
      <c r="M1615" s="301"/>
      <c r="N1615" s="336"/>
      <c r="O1615" s="301"/>
      <c r="P1615" s="336"/>
      <c r="Q1615" s="301"/>
      <c r="R1615" s="336"/>
      <c r="S1615" s="301"/>
      <c r="T1615" s="336"/>
    </row>
    <row r="1616" spans="1:20" ht="12" customHeight="1" x14ac:dyDescent="0.3">
      <c r="A1616" s="329" t="s">
        <v>289</v>
      </c>
      <c r="B1616" s="330">
        <v>4</v>
      </c>
      <c r="C1616" s="298">
        <v>46035</v>
      </c>
      <c r="D1616" s="299" t="s">
        <v>295</v>
      </c>
      <c r="E1616" s="331">
        <v>28.15</v>
      </c>
      <c r="F1616" s="331"/>
      <c r="G1616" s="333">
        <f t="shared" si="32"/>
        <v>868.25</v>
      </c>
      <c r="H1616" s="334"/>
      <c r="I1616" s="335"/>
      <c r="J1616" s="336"/>
      <c r="K1616" s="301"/>
      <c r="L1616" s="336"/>
      <c r="M1616" s="301"/>
      <c r="N1616" s="336"/>
      <c r="O1616" s="301"/>
      <c r="P1616" s="336"/>
      <c r="Q1616" s="301"/>
      <c r="R1616" s="336"/>
      <c r="S1616" s="301"/>
      <c r="T1616" s="336"/>
    </row>
    <row r="1617" spans="1:20" ht="12" customHeight="1" x14ac:dyDescent="0.3">
      <c r="A1617" s="329" t="s">
        <v>289</v>
      </c>
      <c r="B1617" s="330">
        <v>3</v>
      </c>
      <c r="C1617" s="298">
        <v>46035</v>
      </c>
      <c r="D1617" s="299" t="s">
        <v>296</v>
      </c>
      <c r="E1617" s="331">
        <v>20.85</v>
      </c>
      <c r="F1617" s="331"/>
      <c r="G1617" s="333">
        <f t="shared" si="32"/>
        <v>896.4</v>
      </c>
      <c r="H1617" s="334"/>
      <c r="I1617" s="335"/>
      <c r="J1617" s="336"/>
      <c r="K1617" s="301"/>
      <c r="L1617" s="336"/>
      <c r="M1617" s="301"/>
      <c r="N1617" s="336"/>
      <c r="O1617" s="301"/>
      <c r="P1617" s="336"/>
      <c r="Q1617" s="301"/>
      <c r="R1617" s="336"/>
      <c r="S1617" s="301"/>
      <c r="T1617" s="336"/>
    </row>
    <row r="1618" spans="1:20" ht="12" customHeight="1" x14ac:dyDescent="0.3">
      <c r="A1618" s="329" t="s">
        <v>289</v>
      </c>
      <c r="B1618" s="330">
        <v>1</v>
      </c>
      <c r="C1618" s="298">
        <v>46034</v>
      </c>
      <c r="D1618" s="299" t="s">
        <v>306</v>
      </c>
      <c r="E1618" s="331">
        <v>145.81</v>
      </c>
      <c r="F1618" s="331"/>
      <c r="G1618" s="333">
        <f t="shared" si="32"/>
        <v>917.25</v>
      </c>
      <c r="H1618" s="334"/>
      <c r="I1618" s="335"/>
      <c r="J1618" s="336"/>
      <c r="K1618" s="301"/>
      <c r="L1618" s="336"/>
      <c r="M1618" s="301"/>
      <c r="N1618" s="336"/>
      <c r="O1618" s="301"/>
      <c r="P1618" s="336"/>
      <c r="Q1618" s="301"/>
      <c r="R1618" s="336"/>
      <c r="S1618" s="301"/>
      <c r="T1618" s="336"/>
    </row>
    <row r="1619" spans="1:20" ht="12" customHeight="1" x14ac:dyDescent="0.3">
      <c r="A1619" s="329" t="s">
        <v>289</v>
      </c>
      <c r="B1619" s="330">
        <v>2</v>
      </c>
      <c r="C1619" s="298">
        <v>46034</v>
      </c>
      <c r="D1619" s="299" t="s">
        <v>424</v>
      </c>
      <c r="E1619" s="331">
        <v>25.22</v>
      </c>
      <c r="F1619" s="331"/>
      <c r="G1619" s="333">
        <f t="shared" si="32"/>
        <v>1063.06</v>
      </c>
      <c r="H1619" s="334"/>
      <c r="I1619" s="335"/>
      <c r="J1619" s="336"/>
      <c r="K1619" s="301"/>
      <c r="L1619" s="336"/>
      <c r="M1619" s="301"/>
      <c r="N1619" s="336"/>
      <c r="O1619" s="301"/>
      <c r="P1619" s="336"/>
      <c r="Q1619" s="301"/>
      <c r="R1619" s="336"/>
      <c r="S1619" s="301"/>
      <c r="T1619" s="336"/>
    </row>
    <row r="1620" spans="1:20" ht="12" customHeight="1" x14ac:dyDescent="0.3">
      <c r="A1620" s="329" t="s">
        <v>289</v>
      </c>
      <c r="B1620" s="330">
        <v>2</v>
      </c>
      <c r="C1620" s="298">
        <v>46033</v>
      </c>
      <c r="D1620" s="299" t="s">
        <v>326</v>
      </c>
      <c r="E1620" s="331">
        <v>49.38</v>
      </c>
      <c r="F1620" s="331"/>
      <c r="G1620" s="333">
        <f t="shared" si="32"/>
        <v>1088.28</v>
      </c>
      <c r="H1620" s="334"/>
      <c r="I1620" s="335"/>
      <c r="J1620" s="336"/>
      <c r="K1620" s="301"/>
      <c r="L1620" s="336"/>
      <c r="M1620" s="301"/>
      <c r="N1620" s="336"/>
      <c r="O1620" s="301"/>
      <c r="P1620" s="336"/>
      <c r="Q1620" s="301"/>
      <c r="R1620" s="336"/>
      <c r="S1620" s="301"/>
      <c r="T1620" s="336"/>
    </row>
    <row r="1621" spans="1:20" ht="12" customHeight="1" x14ac:dyDescent="0.3">
      <c r="A1621" s="329" t="s">
        <v>294</v>
      </c>
      <c r="B1621" s="330">
        <v>22</v>
      </c>
      <c r="C1621" s="298">
        <v>46033</v>
      </c>
      <c r="D1621" s="299" t="s">
        <v>352</v>
      </c>
      <c r="E1621" s="331">
        <v>19.16</v>
      </c>
      <c r="F1621" s="331"/>
      <c r="G1621" s="333">
        <f t="shared" si="32"/>
        <v>1137.6600000000001</v>
      </c>
      <c r="H1621" s="334"/>
      <c r="I1621" s="335"/>
      <c r="J1621" s="336"/>
      <c r="K1621" s="301"/>
      <c r="L1621" s="336"/>
      <c r="M1621" s="301"/>
      <c r="N1621" s="336"/>
      <c r="O1621" s="301"/>
      <c r="P1621" s="336"/>
      <c r="Q1621" s="301"/>
      <c r="R1621" s="336"/>
      <c r="S1621" s="301"/>
      <c r="T1621" s="336"/>
    </row>
    <row r="1622" spans="1:20" ht="12" customHeight="1" x14ac:dyDescent="0.3">
      <c r="A1622" s="329" t="s">
        <v>289</v>
      </c>
      <c r="B1622" s="330">
        <v>6</v>
      </c>
      <c r="C1622" s="298">
        <v>46033</v>
      </c>
      <c r="D1622" s="299" t="s">
        <v>312</v>
      </c>
      <c r="E1622" s="331">
        <v>39.86</v>
      </c>
      <c r="F1622" s="331"/>
      <c r="G1622" s="333">
        <f t="shared" si="32"/>
        <v>1156.8200000000002</v>
      </c>
      <c r="H1622" s="334"/>
      <c r="I1622" s="335"/>
      <c r="J1622" s="336"/>
      <c r="K1622" s="301"/>
      <c r="L1622" s="336"/>
      <c r="M1622" s="301"/>
      <c r="N1622" s="336"/>
      <c r="O1622" s="301"/>
      <c r="P1622" s="336"/>
      <c r="Q1622" s="301"/>
      <c r="R1622" s="336"/>
      <c r="S1622" s="301"/>
      <c r="T1622" s="336"/>
    </row>
    <row r="1623" spans="1:20" ht="12" customHeight="1" x14ac:dyDescent="0.3">
      <c r="A1623" s="329" t="s">
        <v>289</v>
      </c>
      <c r="B1623" s="330">
        <v>7</v>
      </c>
      <c r="C1623" s="298">
        <v>46033</v>
      </c>
      <c r="D1623" s="299" t="s">
        <v>444</v>
      </c>
      <c r="E1623" s="331">
        <v>165.05</v>
      </c>
      <c r="F1623" s="331"/>
      <c r="G1623" s="333">
        <f t="shared" si="32"/>
        <v>1196.68</v>
      </c>
      <c r="H1623" s="334"/>
      <c r="I1623" s="335"/>
      <c r="J1623" s="336"/>
      <c r="K1623" s="301"/>
      <c r="L1623" s="336"/>
      <c r="M1623" s="301"/>
      <c r="N1623" s="336"/>
      <c r="O1623" s="301"/>
      <c r="P1623" s="336"/>
      <c r="Q1623" s="301"/>
      <c r="R1623" s="336"/>
      <c r="S1623" s="301"/>
      <c r="T1623" s="336"/>
    </row>
    <row r="1624" spans="1:20" ht="12" customHeight="1" x14ac:dyDescent="0.3">
      <c r="A1624" s="329" t="s">
        <v>294</v>
      </c>
      <c r="B1624" s="330">
        <v>24</v>
      </c>
      <c r="C1624" s="298">
        <v>46032</v>
      </c>
      <c r="D1624" s="299" t="s">
        <v>860</v>
      </c>
      <c r="E1624" s="331">
        <v>83.42</v>
      </c>
      <c r="F1624" s="331"/>
      <c r="G1624" s="333">
        <f t="shared" si="32"/>
        <v>1361.73</v>
      </c>
      <c r="H1624" s="334"/>
      <c r="I1624" s="335"/>
      <c r="J1624" s="336"/>
      <c r="K1624" s="301"/>
      <c r="L1624" s="336"/>
      <c r="M1624" s="301"/>
      <c r="N1624" s="336"/>
      <c r="O1624" s="301"/>
      <c r="P1624" s="336"/>
      <c r="Q1624" s="301"/>
      <c r="R1624" s="336"/>
      <c r="S1624" s="301"/>
      <c r="T1624" s="336"/>
    </row>
    <row r="1625" spans="1:20" ht="12" customHeight="1" x14ac:dyDescent="0.3">
      <c r="A1625" s="329" t="s">
        <v>289</v>
      </c>
      <c r="B1625" s="330">
        <v>4</v>
      </c>
      <c r="C1625" s="298">
        <v>46032</v>
      </c>
      <c r="D1625" s="299" t="s">
        <v>296</v>
      </c>
      <c r="E1625" s="331">
        <v>30.4</v>
      </c>
      <c r="F1625" s="331"/>
      <c r="G1625" s="333">
        <f t="shared" si="32"/>
        <v>1445.15</v>
      </c>
      <c r="H1625" s="334"/>
      <c r="I1625" s="335"/>
      <c r="J1625" s="336"/>
      <c r="K1625" s="301"/>
      <c r="L1625" s="336"/>
      <c r="M1625" s="301"/>
      <c r="N1625" s="336"/>
      <c r="O1625" s="301"/>
      <c r="P1625" s="336"/>
      <c r="Q1625" s="301"/>
      <c r="R1625" s="336"/>
      <c r="S1625" s="301"/>
      <c r="T1625" s="336"/>
    </row>
    <row r="1626" spans="1:20" ht="12" customHeight="1" x14ac:dyDescent="0.3">
      <c r="A1626" s="329" t="s">
        <v>289</v>
      </c>
      <c r="B1626" s="330">
        <v>2</v>
      </c>
      <c r="C1626" s="298">
        <v>46032</v>
      </c>
      <c r="D1626" s="299" t="s">
        <v>296</v>
      </c>
      <c r="E1626" s="331">
        <v>13.83</v>
      </c>
      <c r="F1626" s="331"/>
      <c r="G1626" s="333">
        <f t="shared" si="32"/>
        <v>1475.5500000000002</v>
      </c>
      <c r="H1626" s="334"/>
      <c r="I1626" s="335"/>
      <c r="J1626" s="336"/>
      <c r="K1626" s="301"/>
      <c r="L1626" s="336"/>
      <c r="M1626" s="301"/>
      <c r="N1626" s="336"/>
      <c r="O1626" s="301"/>
      <c r="P1626" s="336"/>
      <c r="Q1626" s="301"/>
      <c r="R1626" s="336"/>
      <c r="S1626" s="301"/>
      <c r="T1626" s="336"/>
    </row>
    <row r="1627" spans="1:20" ht="12" customHeight="1" x14ac:dyDescent="0.3">
      <c r="A1627" s="329" t="s">
        <v>289</v>
      </c>
      <c r="B1627" s="330">
        <v>2</v>
      </c>
      <c r="C1627" s="298">
        <v>46032</v>
      </c>
      <c r="D1627" s="299" t="s">
        <v>473</v>
      </c>
      <c r="E1627" s="331">
        <v>100</v>
      </c>
      <c r="F1627" s="331"/>
      <c r="G1627" s="333">
        <f t="shared" si="32"/>
        <v>1489.38</v>
      </c>
      <c r="H1627" s="334"/>
      <c r="I1627" s="335"/>
      <c r="J1627" s="336"/>
      <c r="K1627" s="301"/>
      <c r="L1627" s="336"/>
      <c r="M1627" s="301"/>
      <c r="N1627" s="336"/>
      <c r="O1627" s="301"/>
      <c r="P1627" s="336"/>
      <c r="Q1627" s="301"/>
      <c r="R1627" s="336"/>
      <c r="S1627" s="301"/>
      <c r="T1627" s="336"/>
    </row>
    <row r="1628" spans="1:20" ht="12" customHeight="1" x14ac:dyDescent="0.3">
      <c r="A1628" s="329" t="s">
        <v>289</v>
      </c>
      <c r="B1628" s="330">
        <v>1</v>
      </c>
      <c r="C1628" s="298">
        <v>46032</v>
      </c>
      <c r="D1628" s="299" t="s">
        <v>304</v>
      </c>
      <c r="E1628" s="331">
        <v>55.68</v>
      </c>
      <c r="F1628" s="331"/>
      <c r="G1628" s="333">
        <f t="shared" si="32"/>
        <v>1589.38</v>
      </c>
      <c r="H1628" s="334"/>
      <c r="I1628" s="335"/>
      <c r="J1628" s="336"/>
      <c r="K1628" s="301"/>
      <c r="L1628" s="336"/>
      <c r="M1628" s="301"/>
      <c r="N1628" s="336"/>
      <c r="O1628" s="301"/>
      <c r="P1628" s="336"/>
      <c r="Q1628" s="301"/>
      <c r="R1628" s="336"/>
      <c r="S1628" s="301"/>
      <c r="T1628" s="336"/>
    </row>
    <row r="1629" spans="1:20" ht="12" customHeight="1" x14ac:dyDescent="0.3">
      <c r="A1629" s="329" t="s">
        <v>289</v>
      </c>
      <c r="B1629" s="330">
        <v>2</v>
      </c>
      <c r="C1629" s="298">
        <v>46031</v>
      </c>
      <c r="D1629" s="299" t="s">
        <v>358</v>
      </c>
      <c r="E1629" s="331">
        <v>9.4700000000000006</v>
      </c>
      <c r="F1629" s="331"/>
      <c r="G1629" s="333">
        <f t="shared" si="32"/>
        <v>1645.0600000000002</v>
      </c>
      <c r="H1629" s="334"/>
      <c r="I1629" s="335"/>
      <c r="J1629" s="336"/>
      <c r="K1629" s="301"/>
      <c r="L1629" s="336"/>
      <c r="M1629" s="301"/>
      <c r="N1629" s="336"/>
      <c r="O1629" s="301"/>
      <c r="P1629" s="336"/>
      <c r="Q1629" s="301"/>
      <c r="R1629" s="336"/>
      <c r="S1629" s="301"/>
      <c r="T1629" s="336"/>
    </row>
    <row r="1630" spans="1:20" ht="12" customHeight="1" x14ac:dyDescent="0.3">
      <c r="A1630" s="329" t="s">
        <v>289</v>
      </c>
      <c r="B1630" s="330">
        <v>5</v>
      </c>
      <c r="C1630" s="298">
        <v>46031</v>
      </c>
      <c r="D1630" s="299" t="s">
        <v>475</v>
      </c>
      <c r="E1630" s="331">
        <v>50</v>
      </c>
      <c r="F1630" s="331"/>
      <c r="G1630" s="333">
        <f t="shared" si="32"/>
        <v>1654.5300000000002</v>
      </c>
      <c r="H1630" s="334"/>
      <c r="I1630" s="335"/>
      <c r="J1630" s="336"/>
      <c r="K1630" s="301"/>
      <c r="L1630" s="336"/>
      <c r="M1630" s="301"/>
      <c r="N1630" s="336"/>
      <c r="O1630" s="301"/>
      <c r="P1630" s="336"/>
      <c r="Q1630" s="301"/>
      <c r="R1630" s="336"/>
      <c r="S1630" s="301"/>
      <c r="T1630" s="336"/>
    </row>
    <row r="1631" spans="1:20" ht="12" customHeight="1" x14ac:dyDescent="0.3">
      <c r="A1631" s="329" t="s">
        <v>289</v>
      </c>
      <c r="B1631" s="330">
        <v>8</v>
      </c>
      <c r="C1631" s="298">
        <v>46030</v>
      </c>
      <c r="D1631" s="299" t="s">
        <v>476</v>
      </c>
      <c r="E1631" s="331">
        <v>32.619999999999997</v>
      </c>
      <c r="F1631" s="331"/>
      <c r="G1631" s="333">
        <f t="shared" si="32"/>
        <v>1704.5300000000002</v>
      </c>
      <c r="H1631" s="334"/>
      <c r="I1631" s="335"/>
      <c r="J1631" s="336"/>
      <c r="K1631" s="301"/>
      <c r="L1631" s="336"/>
      <c r="M1631" s="301"/>
      <c r="N1631" s="336"/>
      <c r="O1631" s="301"/>
      <c r="P1631" s="336"/>
      <c r="Q1631" s="301"/>
      <c r="R1631" s="336"/>
      <c r="S1631" s="301"/>
      <c r="T1631" s="336"/>
    </row>
    <row r="1632" spans="1:20" ht="12" customHeight="1" x14ac:dyDescent="0.3">
      <c r="A1632" s="329" t="s">
        <v>291</v>
      </c>
      <c r="B1632" s="330">
        <v>39</v>
      </c>
      <c r="C1632" s="298">
        <v>46030</v>
      </c>
      <c r="D1632" s="299" t="s">
        <v>292</v>
      </c>
      <c r="E1632" s="331"/>
      <c r="F1632" s="331">
        <v>2729.22</v>
      </c>
      <c r="G1632" s="333">
        <f t="shared" si="32"/>
        <v>1737.15</v>
      </c>
      <c r="H1632" s="334"/>
      <c r="I1632" s="335"/>
      <c r="J1632" s="336"/>
      <c r="K1632" s="301"/>
      <c r="L1632" s="336"/>
      <c r="M1632" s="301"/>
      <c r="N1632" s="336"/>
      <c r="O1632" s="301"/>
      <c r="P1632" s="336"/>
      <c r="Q1632" s="301"/>
      <c r="R1632" s="336"/>
      <c r="S1632" s="301"/>
      <c r="T1632" s="336"/>
    </row>
    <row r="1633" spans="1:20" ht="12" customHeight="1" x14ac:dyDescent="0.3">
      <c r="A1633" s="329" t="s">
        <v>289</v>
      </c>
      <c r="B1633" s="330">
        <v>2</v>
      </c>
      <c r="C1633" s="298">
        <v>46030</v>
      </c>
      <c r="D1633" s="299" t="s">
        <v>296</v>
      </c>
      <c r="E1633" s="331">
        <v>6.37</v>
      </c>
      <c r="F1633" s="331"/>
      <c r="G1633" s="333">
        <f t="shared" si="32"/>
        <v>-992.06999999999971</v>
      </c>
      <c r="H1633" s="334"/>
      <c r="I1633" s="335"/>
      <c r="J1633" s="336"/>
      <c r="K1633" s="301"/>
      <c r="L1633" s="336"/>
      <c r="M1633" s="301"/>
      <c r="N1633" s="336"/>
      <c r="O1633" s="301"/>
      <c r="P1633" s="336"/>
      <c r="Q1633" s="301"/>
      <c r="R1633" s="336"/>
      <c r="S1633" s="301"/>
      <c r="T1633" s="336"/>
    </row>
    <row r="1634" spans="1:20" ht="12" customHeight="1" x14ac:dyDescent="0.3">
      <c r="A1634" s="329" t="s">
        <v>289</v>
      </c>
      <c r="B1634" s="330">
        <v>4</v>
      </c>
      <c r="C1634" s="298">
        <v>46030</v>
      </c>
      <c r="D1634" s="299" t="s">
        <v>296</v>
      </c>
      <c r="E1634" s="331">
        <v>32.119999999999997</v>
      </c>
      <c r="F1634" s="331"/>
      <c r="G1634" s="333">
        <f t="shared" si="32"/>
        <v>-985.6999999999997</v>
      </c>
      <c r="H1634" s="334"/>
      <c r="I1634" s="335"/>
      <c r="J1634" s="336"/>
      <c r="K1634" s="301"/>
      <c r="L1634" s="336"/>
      <c r="M1634" s="301"/>
      <c r="N1634" s="336"/>
      <c r="O1634" s="301"/>
      <c r="P1634" s="336"/>
      <c r="Q1634" s="301"/>
      <c r="R1634" s="336"/>
      <c r="S1634" s="301"/>
      <c r="T1634" s="336"/>
    </row>
    <row r="1635" spans="1:20" ht="12" customHeight="1" x14ac:dyDescent="0.3">
      <c r="A1635" s="329" t="s">
        <v>289</v>
      </c>
      <c r="B1635" s="330">
        <v>2</v>
      </c>
      <c r="C1635" s="298">
        <v>46030</v>
      </c>
      <c r="D1635" s="299" t="s">
        <v>358</v>
      </c>
      <c r="E1635" s="331">
        <v>9.4700000000000006</v>
      </c>
      <c r="F1635" s="331"/>
      <c r="G1635" s="333">
        <f t="shared" si="32"/>
        <v>-953.5799999999997</v>
      </c>
      <c r="H1635" s="334"/>
      <c r="I1635" s="335"/>
      <c r="J1635" s="336"/>
      <c r="K1635" s="301"/>
      <c r="L1635" s="336"/>
      <c r="M1635" s="301"/>
      <c r="N1635" s="336"/>
      <c r="O1635" s="301"/>
      <c r="P1635" s="336"/>
      <c r="Q1635" s="301"/>
      <c r="R1635" s="336"/>
      <c r="S1635" s="301"/>
      <c r="T1635" s="336"/>
    </row>
    <row r="1636" spans="1:20" ht="12" customHeight="1" x14ac:dyDescent="0.3">
      <c r="A1636" s="329" t="s">
        <v>289</v>
      </c>
      <c r="B1636" s="330">
        <v>2</v>
      </c>
      <c r="C1636" s="298">
        <v>46030</v>
      </c>
      <c r="D1636" s="299" t="s">
        <v>386</v>
      </c>
      <c r="E1636" s="331">
        <v>21.18</v>
      </c>
      <c r="F1636" s="331"/>
      <c r="G1636" s="333">
        <f t="shared" si="32"/>
        <v>-944.10999999999967</v>
      </c>
      <c r="H1636" s="334"/>
      <c r="I1636" s="335"/>
      <c r="J1636" s="336"/>
      <c r="K1636" s="301"/>
      <c r="L1636" s="336"/>
      <c r="M1636" s="301"/>
      <c r="N1636" s="336"/>
      <c r="O1636" s="301"/>
      <c r="P1636" s="336"/>
      <c r="Q1636" s="301"/>
      <c r="R1636" s="336"/>
      <c r="S1636" s="301"/>
      <c r="T1636" s="336"/>
    </row>
    <row r="1637" spans="1:20" ht="12" customHeight="1" x14ac:dyDescent="0.3">
      <c r="A1637" s="329" t="s">
        <v>335</v>
      </c>
      <c r="B1637" s="330" t="s">
        <v>335</v>
      </c>
      <c r="C1637" s="298">
        <v>46029</v>
      </c>
      <c r="D1637" s="299" t="s">
        <v>447</v>
      </c>
      <c r="E1637" s="331">
        <v>52.66</v>
      </c>
      <c r="F1637" s="331"/>
      <c r="G1637" s="333">
        <f t="shared" si="32"/>
        <v>-922.92999999999972</v>
      </c>
      <c r="H1637" s="334"/>
      <c r="I1637" s="335"/>
      <c r="J1637" s="336"/>
      <c r="K1637" s="301"/>
      <c r="L1637" s="336"/>
      <c r="M1637" s="301"/>
      <c r="N1637" s="336"/>
      <c r="O1637" s="301"/>
      <c r="P1637" s="336"/>
      <c r="Q1637" s="301"/>
      <c r="R1637" s="336"/>
      <c r="S1637" s="301"/>
      <c r="T1637" s="336"/>
    </row>
    <row r="1638" spans="1:20" ht="12" customHeight="1" x14ac:dyDescent="0.3">
      <c r="A1638" s="329" t="s">
        <v>294</v>
      </c>
      <c r="B1638" s="330">
        <v>13</v>
      </c>
      <c r="C1638" s="298">
        <v>46029</v>
      </c>
      <c r="D1638" s="299" t="s">
        <v>182</v>
      </c>
      <c r="E1638" s="331">
        <v>167.42</v>
      </c>
      <c r="F1638" s="331"/>
      <c r="G1638" s="333">
        <f t="shared" si="32"/>
        <v>-870.26999999999975</v>
      </c>
      <c r="H1638" s="334"/>
      <c r="I1638" s="335"/>
      <c r="J1638" s="336"/>
      <c r="K1638" s="301"/>
      <c r="L1638" s="336"/>
      <c r="M1638" s="301"/>
      <c r="N1638" s="336"/>
      <c r="O1638" s="301"/>
      <c r="P1638" s="336"/>
      <c r="Q1638" s="301"/>
      <c r="R1638" s="336"/>
      <c r="S1638" s="301"/>
      <c r="T1638" s="336"/>
    </row>
    <row r="1639" spans="1:20" ht="12" customHeight="1" x14ac:dyDescent="0.3">
      <c r="A1639" s="329" t="s">
        <v>289</v>
      </c>
      <c r="B1639" s="330">
        <v>4</v>
      </c>
      <c r="C1639" s="298">
        <v>46029</v>
      </c>
      <c r="D1639" s="299" t="s">
        <v>296</v>
      </c>
      <c r="E1639" s="331">
        <v>30.81</v>
      </c>
      <c r="F1639" s="331"/>
      <c r="G1639" s="333">
        <f t="shared" si="32"/>
        <v>-702.8499999999998</v>
      </c>
      <c r="H1639" s="334"/>
      <c r="I1639" s="335"/>
      <c r="J1639" s="336"/>
      <c r="K1639" s="301"/>
      <c r="L1639" s="336"/>
      <c r="M1639" s="301"/>
      <c r="N1639" s="336"/>
      <c r="O1639" s="301"/>
      <c r="P1639" s="336"/>
      <c r="Q1639" s="301"/>
      <c r="R1639" s="336"/>
      <c r="S1639" s="301"/>
      <c r="T1639" s="336"/>
    </row>
    <row r="1640" spans="1:20" ht="12" customHeight="1" x14ac:dyDescent="0.3">
      <c r="A1640" s="329" t="s">
        <v>289</v>
      </c>
      <c r="B1640" s="330">
        <v>2</v>
      </c>
      <c r="C1640" s="298">
        <v>46029</v>
      </c>
      <c r="D1640" s="299" t="s">
        <v>358</v>
      </c>
      <c r="E1640" s="331">
        <v>9.4700000000000006</v>
      </c>
      <c r="F1640" s="331"/>
      <c r="G1640" s="333">
        <f t="shared" si="32"/>
        <v>-672.03999999999985</v>
      </c>
      <c r="H1640" s="334"/>
      <c r="I1640" s="335"/>
      <c r="J1640" s="336"/>
      <c r="K1640" s="301"/>
      <c r="L1640" s="336"/>
      <c r="M1640" s="301"/>
      <c r="N1640" s="336"/>
      <c r="O1640" s="301"/>
      <c r="P1640" s="336"/>
      <c r="Q1640" s="301"/>
      <c r="R1640" s="336"/>
      <c r="S1640" s="301"/>
      <c r="T1640" s="336"/>
    </row>
    <row r="1641" spans="1:20" ht="12" customHeight="1" x14ac:dyDescent="0.3">
      <c r="A1641" s="329" t="s">
        <v>294</v>
      </c>
      <c r="B1641" s="330">
        <v>22</v>
      </c>
      <c r="C1641" s="298">
        <v>46029</v>
      </c>
      <c r="D1641" s="299" t="s">
        <v>477</v>
      </c>
      <c r="E1641" s="331">
        <v>148.04</v>
      </c>
      <c r="F1641" s="331"/>
      <c r="G1641" s="333">
        <f t="shared" si="32"/>
        <v>-662.56999999999982</v>
      </c>
      <c r="H1641" s="334"/>
      <c r="I1641" s="335"/>
      <c r="J1641" s="336"/>
      <c r="K1641" s="301"/>
      <c r="L1641" s="336"/>
      <c r="M1641" s="301"/>
      <c r="N1641" s="336"/>
      <c r="O1641" s="301"/>
      <c r="P1641" s="336"/>
      <c r="Q1641" s="301"/>
      <c r="R1641" s="336"/>
      <c r="S1641" s="301"/>
      <c r="T1641" s="336"/>
    </row>
    <row r="1642" spans="1:20" ht="12" customHeight="1" x14ac:dyDescent="0.3">
      <c r="A1642" s="329" t="s">
        <v>294</v>
      </c>
      <c r="B1642" s="330">
        <v>14</v>
      </c>
      <c r="C1642" s="298">
        <v>46028</v>
      </c>
      <c r="D1642" s="299" t="s">
        <v>366</v>
      </c>
      <c r="E1642" s="331">
        <v>66.67</v>
      </c>
      <c r="F1642" s="331"/>
      <c r="G1642" s="333">
        <f t="shared" si="32"/>
        <v>-514.52999999999986</v>
      </c>
      <c r="H1642" s="334"/>
      <c r="I1642" s="335"/>
      <c r="J1642" s="336"/>
      <c r="K1642" s="301"/>
      <c r="L1642" s="336"/>
      <c r="M1642" s="301"/>
      <c r="N1642" s="336"/>
      <c r="O1642" s="301"/>
      <c r="P1642" s="336"/>
      <c r="Q1642" s="301"/>
      <c r="R1642" s="336"/>
      <c r="S1642" s="301"/>
      <c r="T1642" s="336"/>
    </row>
    <row r="1643" spans="1:20" ht="12" customHeight="1" x14ac:dyDescent="0.3">
      <c r="A1643" s="329" t="s">
        <v>289</v>
      </c>
      <c r="B1643" s="330">
        <v>3</v>
      </c>
      <c r="C1643" s="298">
        <v>46028</v>
      </c>
      <c r="D1643" s="299" t="s">
        <v>296</v>
      </c>
      <c r="E1643" s="331">
        <v>5.7</v>
      </c>
      <c r="F1643" s="331"/>
      <c r="G1643" s="333">
        <f t="shared" si="32"/>
        <v>-447.8599999999999</v>
      </c>
      <c r="H1643" s="334"/>
      <c r="I1643" s="335"/>
      <c r="J1643" s="336"/>
      <c r="K1643" s="301"/>
      <c r="L1643" s="336"/>
      <c r="M1643" s="301"/>
      <c r="N1643" s="336"/>
      <c r="O1643" s="301"/>
      <c r="P1643" s="336"/>
      <c r="Q1643" s="301"/>
      <c r="R1643" s="336"/>
      <c r="S1643" s="301"/>
      <c r="T1643" s="336"/>
    </row>
    <row r="1644" spans="1:20" ht="12" customHeight="1" x14ac:dyDescent="0.3">
      <c r="A1644" s="329" t="s">
        <v>294</v>
      </c>
      <c r="B1644" s="330">
        <v>21</v>
      </c>
      <c r="C1644" s="298">
        <v>46028</v>
      </c>
      <c r="D1644" s="299" t="s">
        <v>194</v>
      </c>
      <c r="E1644" s="331">
        <v>30.59</v>
      </c>
      <c r="F1644" s="331"/>
      <c r="G1644" s="333">
        <f t="shared" si="32"/>
        <v>-442.15999999999991</v>
      </c>
      <c r="H1644" s="334"/>
      <c r="I1644" s="335"/>
      <c r="J1644" s="336"/>
      <c r="K1644" s="301"/>
      <c r="L1644" s="336"/>
      <c r="M1644" s="301"/>
      <c r="N1644" s="336"/>
      <c r="O1644" s="301"/>
      <c r="P1644" s="336"/>
      <c r="Q1644" s="301"/>
      <c r="R1644" s="336"/>
      <c r="S1644" s="301"/>
      <c r="T1644" s="336"/>
    </row>
    <row r="1645" spans="1:20" ht="12" customHeight="1" x14ac:dyDescent="0.3">
      <c r="A1645" s="329" t="s">
        <v>294</v>
      </c>
      <c r="B1645" s="330">
        <v>17</v>
      </c>
      <c r="C1645" s="298">
        <v>46027</v>
      </c>
      <c r="D1645" s="299" t="s">
        <v>370</v>
      </c>
      <c r="E1645" s="331">
        <v>133.91999999999999</v>
      </c>
      <c r="F1645" s="331"/>
      <c r="G1645" s="333">
        <f t="shared" si="32"/>
        <v>-411.56999999999994</v>
      </c>
      <c r="H1645" s="334"/>
      <c r="I1645" s="335"/>
      <c r="J1645" s="336"/>
      <c r="K1645" s="301"/>
      <c r="L1645" s="336"/>
      <c r="M1645" s="301"/>
      <c r="N1645" s="336"/>
      <c r="O1645" s="301"/>
      <c r="P1645" s="336"/>
      <c r="Q1645" s="301"/>
      <c r="R1645" s="336"/>
      <c r="S1645" s="301"/>
      <c r="T1645" s="336"/>
    </row>
    <row r="1646" spans="1:20" ht="12" customHeight="1" x14ac:dyDescent="0.3">
      <c r="A1646" s="329" t="s">
        <v>294</v>
      </c>
      <c r="B1646" s="330">
        <v>17</v>
      </c>
      <c r="C1646" s="298">
        <v>46027</v>
      </c>
      <c r="D1646" s="299" t="s">
        <v>370</v>
      </c>
      <c r="E1646" s="331">
        <v>62</v>
      </c>
      <c r="F1646" s="331"/>
      <c r="G1646" s="333">
        <f t="shared" si="32"/>
        <v>-277.64999999999992</v>
      </c>
      <c r="H1646" s="334"/>
      <c r="I1646" s="335"/>
      <c r="J1646" s="336"/>
      <c r="K1646" s="301"/>
      <c r="L1646" s="336"/>
      <c r="M1646" s="301"/>
      <c r="N1646" s="336"/>
      <c r="O1646" s="301"/>
      <c r="P1646" s="336"/>
      <c r="Q1646" s="301"/>
      <c r="R1646" s="336"/>
      <c r="S1646" s="301"/>
      <c r="T1646" s="336"/>
    </row>
    <row r="1647" spans="1:20" ht="12" customHeight="1" x14ac:dyDescent="0.3">
      <c r="A1647" s="329" t="s">
        <v>289</v>
      </c>
      <c r="B1647" s="330">
        <v>6</v>
      </c>
      <c r="C1647" s="298">
        <v>46027</v>
      </c>
      <c r="D1647" s="299" t="s">
        <v>300</v>
      </c>
      <c r="E1647" s="331">
        <v>10.64</v>
      </c>
      <c r="F1647" s="331"/>
      <c r="G1647" s="333">
        <f t="shared" si="32"/>
        <v>-215.64999999999992</v>
      </c>
      <c r="H1647" s="334"/>
      <c r="I1647" s="335"/>
      <c r="J1647" s="336"/>
      <c r="K1647" s="301"/>
      <c r="L1647" s="336"/>
      <c r="M1647" s="301"/>
      <c r="N1647" s="336"/>
      <c r="O1647" s="301"/>
      <c r="P1647" s="336"/>
      <c r="Q1647" s="301"/>
      <c r="R1647" s="336"/>
      <c r="S1647" s="301"/>
      <c r="T1647" s="336"/>
    </row>
    <row r="1648" spans="1:20" ht="12" customHeight="1" x14ac:dyDescent="0.3">
      <c r="A1648" s="329" t="s">
        <v>289</v>
      </c>
      <c r="B1648" s="330">
        <v>8</v>
      </c>
      <c r="C1648" s="298">
        <v>46027</v>
      </c>
      <c r="D1648" s="299" t="s">
        <v>319</v>
      </c>
      <c r="E1648" s="331">
        <v>17.440000000000001</v>
      </c>
      <c r="F1648" s="331"/>
      <c r="G1648" s="333">
        <f t="shared" si="32"/>
        <v>-205.00999999999991</v>
      </c>
      <c r="H1648" s="334"/>
      <c r="I1648" s="335"/>
      <c r="J1648" s="336"/>
      <c r="K1648" s="301"/>
      <c r="L1648" s="336"/>
      <c r="M1648" s="301"/>
      <c r="N1648" s="336"/>
      <c r="O1648" s="301"/>
      <c r="P1648" s="336"/>
      <c r="Q1648" s="301"/>
      <c r="R1648" s="336"/>
      <c r="S1648" s="301"/>
      <c r="T1648" s="336"/>
    </row>
    <row r="1649" spans="1:20" ht="12" customHeight="1" x14ac:dyDescent="0.3">
      <c r="A1649" s="329" t="s">
        <v>289</v>
      </c>
      <c r="B1649" s="330">
        <v>1</v>
      </c>
      <c r="C1649" s="298">
        <v>46027</v>
      </c>
      <c r="D1649" s="299" t="s">
        <v>306</v>
      </c>
      <c r="E1649" s="331">
        <v>216.19</v>
      </c>
      <c r="F1649" s="331"/>
      <c r="G1649" s="333">
        <f t="shared" si="32"/>
        <v>-187.56999999999991</v>
      </c>
      <c r="H1649" s="334"/>
      <c r="I1649" s="335"/>
      <c r="J1649" s="336"/>
      <c r="K1649" s="301"/>
      <c r="L1649" s="336"/>
      <c r="M1649" s="301"/>
      <c r="N1649" s="336"/>
      <c r="O1649" s="301"/>
      <c r="P1649" s="336"/>
      <c r="Q1649" s="301"/>
      <c r="R1649" s="336"/>
      <c r="S1649" s="301"/>
      <c r="T1649" s="336"/>
    </row>
    <row r="1650" spans="1:20" ht="12" customHeight="1" x14ac:dyDescent="0.3">
      <c r="A1650" s="329" t="s">
        <v>289</v>
      </c>
      <c r="B1650" s="330">
        <v>2</v>
      </c>
      <c r="C1650" s="298">
        <v>46027</v>
      </c>
      <c r="D1650" s="299" t="s">
        <v>478</v>
      </c>
      <c r="E1650" s="331">
        <v>70</v>
      </c>
      <c r="F1650" s="331"/>
      <c r="G1650" s="333">
        <f t="shared" si="32"/>
        <v>28.62000000000009</v>
      </c>
      <c r="H1650" s="334"/>
      <c r="I1650" s="335"/>
      <c r="J1650" s="336"/>
      <c r="K1650" s="301"/>
      <c r="L1650" s="336"/>
      <c r="M1650" s="301"/>
      <c r="N1650" s="336"/>
      <c r="O1650" s="301"/>
      <c r="P1650" s="336"/>
      <c r="Q1650" s="301"/>
      <c r="R1650" s="336"/>
      <c r="S1650" s="301"/>
      <c r="T1650" s="336"/>
    </row>
    <row r="1651" spans="1:20" ht="12" customHeight="1" x14ac:dyDescent="0.3">
      <c r="A1651" s="329" t="s">
        <v>289</v>
      </c>
      <c r="B1651" s="330">
        <v>2</v>
      </c>
      <c r="C1651" s="298">
        <v>46027</v>
      </c>
      <c r="D1651" s="299" t="s">
        <v>358</v>
      </c>
      <c r="E1651" s="331">
        <v>14.05</v>
      </c>
      <c r="F1651" s="331"/>
      <c r="G1651" s="333">
        <f t="shared" si="32"/>
        <v>98.62000000000009</v>
      </c>
      <c r="H1651" s="334"/>
      <c r="I1651" s="335"/>
      <c r="J1651" s="336"/>
      <c r="K1651" s="301"/>
      <c r="L1651" s="336"/>
      <c r="M1651" s="301"/>
      <c r="N1651" s="336"/>
      <c r="O1651" s="301"/>
      <c r="P1651" s="336"/>
      <c r="Q1651" s="301"/>
      <c r="R1651" s="336"/>
      <c r="S1651" s="301"/>
      <c r="T1651" s="336"/>
    </row>
    <row r="1652" spans="1:20" ht="12" customHeight="1" x14ac:dyDescent="0.3">
      <c r="A1652" s="329" t="s">
        <v>294</v>
      </c>
      <c r="B1652" s="330">
        <v>14</v>
      </c>
      <c r="C1652" s="298">
        <v>46027</v>
      </c>
      <c r="D1652" s="299" t="s">
        <v>367</v>
      </c>
      <c r="E1652" s="331">
        <v>68.739999999999995</v>
      </c>
      <c r="F1652" s="331"/>
      <c r="G1652" s="333">
        <f t="shared" si="32"/>
        <v>112.67000000000009</v>
      </c>
      <c r="H1652" s="334"/>
      <c r="I1652" s="335"/>
      <c r="J1652" s="336"/>
      <c r="K1652" s="301"/>
      <c r="L1652" s="336"/>
      <c r="M1652" s="301"/>
      <c r="N1652" s="336"/>
      <c r="O1652" s="301"/>
      <c r="P1652" s="336"/>
      <c r="Q1652" s="301"/>
      <c r="R1652" s="336"/>
      <c r="S1652" s="301"/>
      <c r="T1652" s="336"/>
    </row>
    <row r="1653" spans="1:20" ht="12" customHeight="1" x14ac:dyDescent="0.3">
      <c r="A1653" s="329" t="s">
        <v>289</v>
      </c>
      <c r="B1653" s="330">
        <v>6</v>
      </c>
      <c r="C1653" s="298">
        <v>46027</v>
      </c>
      <c r="D1653" s="299" t="s">
        <v>479</v>
      </c>
      <c r="E1653" s="331">
        <v>120</v>
      </c>
      <c r="F1653" s="331"/>
      <c r="G1653" s="333">
        <f t="shared" si="32"/>
        <v>181.41000000000008</v>
      </c>
      <c r="H1653" s="334"/>
      <c r="I1653" s="335"/>
      <c r="J1653" s="336"/>
      <c r="K1653" s="301"/>
      <c r="L1653" s="336"/>
      <c r="M1653" s="301"/>
      <c r="N1653" s="336"/>
      <c r="O1653" s="301"/>
      <c r="P1653" s="336"/>
      <c r="Q1653" s="301"/>
      <c r="R1653" s="336"/>
      <c r="S1653" s="301"/>
      <c r="T1653" s="336"/>
    </row>
    <row r="1654" spans="1:20" ht="12" customHeight="1" x14ac:dyDescent="0.3">
      <c r="A1654" s="329" t="s">
        <v>294</v>
      </c>
      <c r="B1654" s="330">
        <v>9</v>
      </c>
      <c r="C1654" s="298">
        <v>46027</v>
      </c>
      <c r="D1654" s="299" t="s">
        <v>58</v>
      </c>
      <c r="E1654" s="331">
        <v>1281.53</v>
      </c>
      <c r="F1654" s="331"/>
      <c r="G1654" s="333">
        <f t="shared" si="32"/>
        <v>301.41000000000008</v>
      </c>
      <c r="H1654" s="334"/>
      <c r="I1654" s="335"/>
      <c r="J1654" s="336"/>
      <c r="K1654" s="301"/>
      <c r="L1654" s="336"/>
      <c r="M1654" s="301"/>
      <c r="N1654" s="336"/>
      <c r="O1654" s="301"/>
      <c r="P1654" s="336"/>
      <c r="Q1654" s="301"/>
      <c r="R1654" s="336"/>
      <c r="S1654" s="301"/>
      <c r="T1654" s="336"/>
    </row>
    <row r="1655" spans="1:20" ht="12" customHeight="1" x14ac:dyDescent="0.3">
      <c r="A1655" s="329" t="s">
        <v>289</v>
      </c>
      <c r="B1655" s="330">
        <v>7</v>
      </c>
      <c r="C1655" s="298">
        <v>46026</v>
      </c>
      <c r="D1655" s="299" t="s">
        <v>338</v>
      </c>
      <c r="E1655" s="331">
        <v>18.260000000000002</v>
      </c>
      <c r="F1655" s="331"/>
      <c r="G1655" s="333">
        <f t="shared" si="32"/>
        <v>1582.94</v>
      </c>
      <c r="H1655" s="334"/>
      <c r="I1655" s="335"/>
      <c r="J1655" s="336"/>
      <c r="K1655" s="301"/>
      <c r="L1655" s="336"/>
      <c r="M1655" s="301"/>
      <c r="N1655" s="336"/>
      <c r="O1655" s="301"/>
      <c r="P1655" s="336"/>
      <c r="Q1655" s="301"/>
      <c r="R1655" s="336"/>
      <c r="S1655" s="301"/>
      <c r="T1655" s="336"/>
    </row>
    <row r="1656" spans="1:20" ht="12" customHeight="1" x14ac:dyDescent="0.3">
      <c r="A1656" s="329" t="s">
        <v>287</v>
      </c>
      <c r="B1656" s="330" t="s">
        <v>287</v>
      </c>
      <c r="C1656" s="298">
        <v>46026</v>
      </c>
      <c r="D1656" s="299" t="s">
        <v>300</v>
      </c>
      <c r="E1656" s="331">
        <v>114.91</v>
      </c>
      <c r="F1656" s="331">
        <v>114.91</v>
      </c>
      <c r="G1656" s="333">
        <f t="shared" si="32"/>
        <v>1601.2</v>
      </c>
      <c r="H1656" s="334"/>
      <c r="I1656" s="335"/>
      <c r="J1656" s="336"/>
      <c r="K1656" s="301"/>
      <c r="L1656" s="336"/>
      <c r="M1656" s="301"/>
      <c r="N1656" s="336"/>
      <c r="O1656" s="301"/>
      <c r="P1656" s="336"/>
      <c r="Q1656" s="301"/>
      <c r="R1656" s="336"/>
      <c r="S1656" s="301"/>
      <c r="T1656" s="336"/>
    </row>
    <row r="1657" spans="1:20" ht="12" customHeight="1" x14ac:dyDescent="0.3">
      <c r="A1657" s="329" t="s">
        <v>289</v>
      </c>
      <c r="B1657" s="330">
        <v>5</v>
      </c>
      <c r="C1657" s="298">
        <v>46026</v>
      </c>
      <c r="D1657" s="299" t="s">
        <v>480</v>
      </c>
      <c r="E1657" s="331">
        <v>42.43</v>
      </c>
      <c r="F1657" s="331"/>
      <c r="G1657" s="333">
        <f t="shared" si="32"/>
        <v>1601.2</v>
      </c>
      <c r="H1657" s="334"/>
      <c r="I1657" s="335"/>
      <c r="J1657" s="336"/>
      <c r="K1657" s="301"/>
      <c r="L1657" s="336"/>
      <c r="M1657" s="301"/>
      <c r="N1657" s="336"/>
      <c r="O1657" s="301"/>
      <c r="P1657" s="336"/>
      <c r="Q1657" s="301"/>
      <c r="R1657" s="336"/>
      <c r="S1657" s="301"/>
      <c r="T1657" s="336"/>
    </row>
    <row r="1658" spans="1:20" ht="12" customHeight="1" x14ac:dyDescent="0.3">
      <c r="A1658" s="329" t="s">
        <v>289</v>
      </c>
      <c r="B1658" s="330">
        <v>7</v>
      </c>
      <c r="C1658" s="298">
        <v>46026</v>
      </c>
      <c r="D1658" s="299" t="s">
        <v>300</v>
      </c>
      <c r="E1658" s="331">
        <v>42.59</v>
      </c>
      <c r="F1658" s="331"/>
      <c r="G1658" s="333">
        <f t="shared" si="32"/>
        <v>1643.63</v>
      </c>
      <c r="H1658" s="334"/>
      <c r="I1658" s="335"/>
      <c r="J1658" s="336"/>
      <c r="K1658" s="301"/>
      <c r="L1658" s="336"/>
      <c r="M1658" s="301"/>
      <c r="N1658" s="336"/>
      <c r="O1658" s="301"/>
      <c r="P1658" s="336"/>
      <c r="Q1658" s="301"/>
      <c r="R1658" s="336"/>
      <c r="S1658" s="301"/>
      <c r="T1658" s="336"/>
    </row>
    <row r="1659" spans="1:20" ht="12" customHeight="1" x14ac:dyDescent="0.3">
      <c r="A1659" s="329" t="s">
        <v>289</v>
      </c>
      <c r="B1659" s="330">
        <v>3</v>
      </c>
      <c r="C1659" s="298">
        <v>46025</v>
      </c>
      <c r="D1659" s="299" t="s">
        <v>348</v>
      </c>
      <c r="E1659" s="331">
        <v>14.57</v>
      </c>
      <c r="F1659" s="331"/>
      <c r="G1659" s="333">
        <f t="shared" si="32"/>
        <v>1686.22</v>
      </c>
      <c r="H1659" s="334"/>
      <c r="I1659" s="335"/>
      <c r="J1659" s="336"/>
      <c r="K1659" s="301"/>
      <c r="L1659" s="336"/>
      <c r="M1659" s="301"/>
      <c r="N1659" s="336"/>
      <c r="O1659" s="301"/>
      <c r="P1659" s="336"/>
      <c r="Q1659" s="301"/>
      <c r="R1659" s="336"/>
      <c r="S1659" s="301"/>
      <c r="T1659" s="336"/>
    </row>
    <row r="1660" spans="1:20" ht="12" customHeight="1" x14ac:dyDescent="0.3">
      <c r="A1660" s="329" t="s">
        <v>289</v>
      </c>
      <c r="B1660" s="330">
        <v>2</v>
      </c>
      <c r="C1660" s="298">
        <v>46025</v>
      </c>
      <c r="D1660" s="299" t="s">
        <v>481</v>
      </c>
      <c r="E1660" s="331">
        <v>41.05</v>
      </c>
      <c r="F1660" s="331"/>
      <c r="G1660" s="333">
        <f t="shared" si="32"/>
        <v>1700.79</v>
      </c>
      <c r="H1660" s="334"/>
      <c r="I1660" s="335"/>
      <c r="J1660" s="336"/>
      <c r="K1660" s="301"/>
      <c r="L1660" s="336"/>
      <c r="M1660" s="301"/>
      <c r="N1660" s="336"/>
      <c r="O1660" s="301"/>
      <c r="P1660" s="336"/>
      <c r="Q1660" s="301"/>
      <c r="R1660" s="336"/>
      <c r="S1660" s="301"/>
      <c r="T1660" s="336"/>
    </row>
    <row r="1661" spans="1:20" ht="12" customHeight="1" x14ac:dyDescent="0.3">
      <c r="A1661" s="329" t="s">
        <v>289</v>
      </c>
      <c r="B1661" s="330">
        <v>4</v>
      </c>
      <c r="C1661" s="298">
        <v>46025</v>
      </c>
      <c r="D1661" s="299" t="s">
        <v>310</v>
      </c>
      <c r="E1661" s="331">
        <v>26.88</v>
      </c>
      <c r="F1661" s="331"/>
      <c r="G1661" s="333">
        <f t="shared" si="32"/>
        <v>1741.84</v>
      </c>
      <c r="H1661" s="334"/>
      <c r="I1661" s="335"/>
      <c r="J1661" s="336"/>
      <c r="K1661" s="301"/>
      <c r="L1661" s="336"/>
      <c r="M1661" s="301"/>
      <c r="N1661" s="336"/>
      <c r="O1661" s="301"/>
      <c r="P1661" s="336"/>
      <c r="Q1661" s="301"/>
      <c r="R1661" s="336"/>
      <c r="S1661" s="301"/>
      <c r="T1661" s="336"/>
    </row>
    <row r="1662" spans="1:20" ht="12" customHeight="1" x14ac:dyDescent="0.3">
      <c r="A1662" s="329" t="s">
        <v>289</v>
      </c>
      <c r="B1662" s="330">
        <v>2</v>
      </c>
      <c r="C1662" s="298">
        <v>46025</v>
      </c>
      <c r="D1662" s="299" t="s">
        <v>308</v>
      </c>
      <c r="E1662" s="331">
        <v>130.08000000000001</v>
      </c>
      <c r="F1662" s="331"/>
      <c r="G1662" s="333">
        <f t="shared" si="32"/>
        <v>1768.72</v>
      </c>
      <c r="H1662" s="334"/>
      <c r="I1662" s="335"/>
      <c r="J1662" s="336"/>
      <c r="K1662" s="301"/>
      <c r="L1662" s="336"/>
      <c r="M1662" s="301"/>
      <c r="N1662" s="336"/>
      <c r="O1662" s="301"/>
      <c r="P1662" s="336"/>
      <c r="Q1662" s="301"/>
      <c r="R1662" s="336"/>
      <c r="S1662" s="301"/>
      <c r="T1662" s="336"/>
    </row>
    <row r="1663" spans="1:20" ht="12" customHeight="1" x14ac:dyDescent="0.3">
      <c r="A1663" s="329" t="s">
        <v>289</v>
      </c>
      <c r="B1663" s="330">
        <v>7</v>
      </c>
      <c r="C1663" s="298">
        <v>46025</v>
      </c>
      <c r="D1663" s="299" t="s">
        <v>482</v>
      </c>
      <c r="E1663" s="331">
        <v>222.49</v>
      </c>
      <c r="F1663" s="331"/>
      <c r="G1663" s="333">
        <f t="shared" si="32"/>
        <v>1898.8</v>
      </c>
      <c r="H1663" s="334"/>
      <c r="I1663" s="335"/>
      <c r="J1663" s="336"/>
      <c r="K1663" s="301"/>
      <c r="L1663" s="336"/>
      <c r="M1663" s="301"/>
      <c r="N1663" s="336"/>
      <c r="O1663" s="301"/>
      <c r="P1663" s="336"/>
      <c r="Q1663" s="301"/>
      <c r="R1663" s="336"/>
      <c r="S1663" s="301"/>
      <c r="T1663" s="336"/>
    </row>
    <row r="1664" spans="1:20" ht="12" customHeight="1" x14ac:dyDescent="0.3">
      <c r="A1664" s="329" t="s">
        <v>289</v>
      </c>
      <c r="B1664" s="330">
        <v>7</v>
      </c>
      <c r="C1664" s="298">
        <v>46025</v>
      </c>
      <c r="D1664" s="299" t="s">
        <v>482</v>
      </c>
      <c r="E1664" s="331">
        <v>99.18</v>
      </c>
      <c r="F1664" s="331"/>
      <c r="G1664" s="333">
        <f t="shared" si="32"/>
        <v>2121.29</v>
      </c>
      <c r="H1664" s="334"/>
      <c r="I1664" s="335"/>
      <c r="J1664" s="336"/>
      <c r="K1664" s="301"/>
      <c r="L1664" s="336"/>
      <c r="M1664" s="301"/>
      <c r="N1664" s="336"/>
      <c r="O1664" s="301"/>
      <c r="P1664" s="336"/>
      <c r="Q1664" s="301"/>
      <c r="R1664" s="336"/>
      <c r="S1664" s="301"/>
      <c r="T1664" s="336"/>
    </row>
    <row r="1665" spans="1:20" ht="12" customHeight="1" x14ac:dyDescent="0.3">
      <c r="A1665" s="329" t="s">
        <v>289</v>
      </c>
      <c r="B1665" s="330">
        <v>5</v>
      </c>
      <c r="C1665" s="298">
        <v>46024</v>
      </c>
      <c r="D1665" s="299" t="s">
        <v>483</v>
      </c>
      <c r="E1665" s="331">
        <v>35</v>
      </c>
      <c r="F1665" s="331"/>
      <c r="G1665" s="333">
        <f t="shared" si="32"/>
        <v>2220.4699999999998</v>
      </c>
      <c r="H1665" s="334"/>
      <c r="I1665" s="335"/>
      <c r="J1665" s="336"/>
      <c r="K1665" s="301"/>
      <c r="L1665" s="336"/>
      <c r="M1665" s="301"/>
      <c r="N1665" s="336"/>
      <c r="O1665" s="301"/>
      <c r="P1665" s="336"/>
      <c r="Q1665" s="301"/>
      <c r="R1665" s="336"/>
      <c r="S1665" s="301"/>
      <c r="T1665" s="336"/>
    </row>
    <row r="1666" spans="1:20" ht="12" customHeight="1" x14ac:dyDescent="0.3">
      <c r="A1666" s="329" t="s">
        <v>289</v>
      </c>
      <c r="B1666" s="330">
        <v>3</v>
      </c>
      <c r="C1666" s="298">
        <v>46024</v>
      </c>
      <c r="D1666" s="299" t="s">
        <v>296</v>
      </c>
      <c r="E1666" s="331">
        <v>15.11</v>
      </c>
      <c r="F1666" s="331"/>
      <c r="G1666" s="333">
        <f t="shared" si="32"/>
        <v>2255.4699999999998</v>
      </c>
      <c r="H1666" s="334"/>
      <c r="I1666" s="335"/>
      <c r="J1666" s="336"/>
      <c r="K1666" s="301"/>
      <c r="L1666" s="336"/>
      <c r="M1666" s="301"/>
      <c r="N1666" s="336"/>
      <c r="O1666" s="301"/>
      <c r="P1666" s="336"/>
      <c r="Q1666" s="301"/>
      <c r="R1666" s="336"/>
      <c r="S1666" s="301"/>
      <c r="T1666" s="336"/>
    </row>
    <row r="1667" spans="1:20" ht="12" customHeight="1" x14ac:dyDescent="0.3">
      <c r="A1667" s="329" t="s">
        <v>289</v>
      </c>
      <c r="B1667" s="330">
        <v>5</v>
      </c>
      <c r="C1667" s="298">
        <v>46024</v>
      </c>
      <c r="D1667" s="299" t="s">
        <v>484</v>
      </c>
      <c r="E1667" s="331">
        <v>29.67</v>
      </c>
      <c r="F1667" s="331"/>
      <c r="G1667" s="333">
        <f t="shared" si="32"/>
        <v>2270.58</v>
      </c>
      <c r="H1667" s="334"/>
      <c r="I1667" s="335"/>
      <c r="J1667" s="336"/>
      <c r="K1667" s="301"/>
      <c r="L1667" s="336"/>
      <c r="M1667" s="301"/>
      <c r="N1667" s="336"/>
      <c r="O1667" s="301"/>
      <c r="P1667" s="336"/>
      <c r="Q1667" s="301"/>
      <c r="R1667" s="336"/>
      <c r="S1667" s="301"/>
      <c r="T1667" s="336"/>
    </row>
    <row r="1668" spans="1:20" ht="12" customHeight="1" x14ac:dyDescent="0.3">
      <c r="A1668" s="329" t="s">
        <v>287</v>
      </c>
      <c r="B1668" s="330" t="s">
        <v>287</v>
      </c>
      <c r="C1668" s="298">
        <v>46024</v>
      </c>
      <c r="D1668" s="299" t="s">
        <v>397</v>
      </c>
      <c r="E1668" s="331">
        <v>70.56</v>
      </c>
      <c r="F1668" s="331">
        <v>70.56</v>
      </c>
      <c r="G1668" s="333">
        <f t="shared" si="32"/>
        <v>2300.25</v>
      </c>
      <c r="H1668" s="334"/>
      <c r="I1668" s="335"/>
      <c r="J1668" s="336"/>
      <c r="K1668" s="301"/>
      <c r="L1668" s="336"/>
      <c r="M1668" s="301"/>
      <c r="N1668" s="336"/>
      <c r="O1668" s="301"/>
      <c r="P1668" s="336"/>
      <c r="Q1668" s="301"/>
      <c r="R1668" s="336"/>
      <c r="S1668" s="301"/>
      <c r="T1668" s="336"/>
    </row>
    <row r="1669" spans="1:20" ht="12" customHeight="1" x14ac:dyDescent="0.3">
      <c r="A1669" s="329" t="s">
        <v>287</v>
      </c>
      <c r="B1669" s="330" t="s">
        <v>287</v>
      </c>
      <c r="C1669" s="298">
        <v>46024</v>
      </c>
      <c r="D1669" s="299" t="s">
        <v>485</v>
      </c>
      <c r="E1669" s="331">
        <v>113.94</v>
      </c>
      <c r="F1669" s="331">
        <v>113.94</v>
      </c>
      <c r="G1669" s="333">
        <f t="shared" si="32"/>
        <v>2300.25</v>
      </c>
      <c r="H1669" s="334"/>
      <c r="I1669" s="335"/>
      <c r="J1669" s="336"/>
      <c r="K1669" s="301"/>
      <c r="L1669" s="336"/>
      <c r="M1669" s="301"/>
      <c r="N1669" s="336"/>
      <c r="O1669" s="301"/>
      <c r="P1669" s="336"/>
      <c r="Q1669" s="301"/>
      <c r="R1669" s="336"/>
      <c r="S1669" s="301"/>
      <c r="T1669" s="336"/>
    </row>
    <row r="1670" spans="1:20" ht="12" customHeight="1" x14ac:dyDescent="0.3">
      <c r="A1670" s="329" t="s">
        <v>289</v>
      </c>
      <c r="B1670" s="330">
        <v>2</v>
      </c>
      <c r="C1670" s="298">
        <v>46024</v>
      </c>
      <c r="D1670" s="299" t="s">
        <v>371</v>
      </c>
      <c r="E1670" s="331">
        <v>11.9</v>
      </c>
      <c r="F1670" s="331"/>
      <c r="G1670" s="333">
        <f t="shared" si="32"/>
        <v>2300.25</v>
      </c>
      <c r="H1670" s="334"/>
      <c r="I1670" s="335"/>
      <c r="J1670" s="336"/>
      <c r="K1670" s="301"/>
      <c r="L1670" s="336"/>
      <c r="M1670" s="301"/>
      <c r="N1670" s="336"/>
      <c r="O1670" s="301"/>
      <c r="P1670" s="336"/>
      <c r="Q1670" s="301"/>
      <c r="R1670" s="336"/>
      <c r="S1670" s="301"/>
      <c r="T1670" s="336"/>
    </row>
    <row r="1671" spans="1:20" ht="12" customHeight="1" x14ac:dyDescent="0.3">
      <c r="A1671" s="329" t="s">
        <v>289</v>
      </c>
      <c r="B1671" s="330">
        <v>2</v>
      </c>
      <c r="C1671" s="298">
        <v>46024</v>
      </c>
      <c r="D1671" s="299" t="s">
        <v>408</v>
      </c>
      <c r="E1671" s="331">
        <v>23.9</v>
      </c>
      <c r="F1671" s="331"/>
      <c r="G1671" s="333">
        <f t="shared" si="32"/>
        <v>2312.15</v>
      </c>
      <c r="H1671" s="334"/>
      <c r="I1671" s="335"/>
      <c r="J1671" s="336"/>
      <c r="K1671" s="301"/>
      <c r="L1671" s="336"/>
      <c r="M1671" s="301"/>
      <c r="N1671" s="336"/>
      <c r="O1671" s="301"/>
      <c r="P1671" s="336"/>
      <c r="Q1671" s="301"/>
      <c r="R1671" s="336"/>
      <c r="S1671" s="301"/>
      <c r="T1671" s="336"/>
    </row>
    <row r="1672" spans="1:20" ht="12" customHeight="1" x14ac:dyDescent="0.3">
      <c r="A1672" s="329" t="s">
        <v>289</v>
      </c>
      <c r="B1672" s="330">
        <v>5</v>
      </c>
      <c r="C1672" s="298">
        <v>46024</v>
      </c>
      <c r="D1672" s="299" t="s">
        <v>486</v>
      </c>
      <c r="E1672" s="331">
        <v>160</v>
      </c>
      <c r="F1672" s="331"/>
      <c r="G1672" s="333">
        <f t="shared" si="32"/>
        <v>2336.0500000000002</v>
      </c>
      <c r="H1672" s="334"/>
      <c r="I1672" s="335"/>
      <c r="J1672" s="336"/>
      <c r="K1672" s="301"/>
      <c r="L1672" s="336"/>
      <c r="M1672" s="301"/>
      <c r="N1672" s="336"/>
      <c r="O1672" s="301"/>
      <c r="P1672" s="336"/>
      <c r="Q1672" s="301"/>
      <c r="R1672" s="336"/>
      <c r="S1672" s="301"/>
      <c r="T1672" s="336"/>
    </row>
    <row r="1673" spans="1:20" ht="12" customHeight="1" x14ac:dyDescent="0.3">
      <c r="A1673" s="329" t="s">
        <v>284</v>
      </c>
      <c r="B1673" s="330">
        <v>36</v>
      </c>
      <c r="C1673" s="298">
        <v>46024</v>
      </c>
      <c r="D1673" s="299" t="s">
        <v>374</v>
      </c>
      <c r="E1673" s="331">
        <v>50</v>
      </c>
      <c r="F1673" s="331"/>
      <c r="G1673" s="333">
        <f t="shared" si="32"/>
        <v>2496.0500000000002</v>
      </c>
      <c r="H1673" s="334"/>
      <c r="I1673" s="335"/>
      <c r="J1673" s="336"/>
      <c r="K1673" s="301"/>
      <c r="L1673" s="336"/>
      <c r="M1673" s="301"/>
      <c r="N1673" s="336"/>
      <c r="O1673" s="301"/>
      <c r="P1673" s="336"/>
      <c r="Q1673" s="301"/>
      <c r="R1673" s="336"/>
      <c r="S1673" s="301"/>
      <c r="T1673" s="336"/>
    </row>
    <row r="1674" spans="1:20" ht="12" customHeight="1" x14ac:dyDescent="0.3">
      <c r="A1674" s="329" t="s">
        <v>289</v>
      </c>
      <c r="B1674" s="330">
        <v>6</v>
      </c>
      <c r="C1674" s="298">
        <v>46023</v>
      </c>
      <c r="D1674" s="299" t="s">
        <v>312</v>
      </c>
      <c r="E1674" s="331">
        <v>8</v>
      </c>
      <c r="F1674" s="331"/>
      <c r="G1674" s="333">
        <f t="shared" si="32"/>
        <v>2546.0500000000002</v>
      </c>
      <c r="H1674" s="334"/>
      <c r="I1674" s="335"/>
      <c r="J1674" s="336"/>
      <c r="K1674" s="301"/>
      <c r="L1674" s="336"/>
      <c r="M1674" s="301"/>
      <c r="N1674" s="336"/>
      <c r="O1674" s="301"/>
      <c r="P1674" s="336"/>
      <c r="Q1674" s="301"/>
      <c r="R1674" s="336"/>
      <c r="S1674" s="301"/>
      <c r="T1674" s="336"/>
    </row>
    <row r="1675" spans="1:20" ht="12" customHeight="1" x14ac:dyDescent="0.3">
      <c r="A1675" s="329" t="s">
        <v>289</v>
      </c>
      <c r="B1675" s="330">
        <v>2</v>
      </c>
      <c r="C1675" s="298">
        <v>46023</v>
      </c>
      <c r="D1675" s="299" t="s">
        <v>371</v>
      </c>
      <c r="E1675" s="331">
        <v>13.06</v>
      </c>
      <c r="F1675" s="331"/>
      <c r="G1675" s="333">
        <f t="shared" si="32"/>
        <v>2554.0500000000002</v>
      </c>
      <c r="H1675" s="334"/>
      <c r="I1675" s="335"/>
      <c r="J1675" s="336"/>
      <c r="K1675" s="301"/>
      <c r="L1675" s="336"/>
      <c r="M1675" s="301"/>
      <c r="N1675" s="336"/>
      <c r="O1675" s="301"/>
      <c r="P1675" s="336"/>
      <c r="Q1675" s="301"/>
      <c r="R1675" s="336"/>
      <c r="S1675" s="301"/>
      <c r="T1675" s="336"/>
    </row>
    <row r="1676" spans="1:20" ht="12" customHeight="1" x14ac:dyDescent="0.3">
      <c r="A1676" s="329" t="s">
        <v>294</v>
      </c>
      <c r="B1676" s="330">
        <v>22</v>
      </c>
      <c r="C1676" s="298">
        <v>46023</v>
      </c>
      <c r="D1676" s="299" t="s">
        <v>375</v>
      </c>
      <c r="E1676" s="331">
        <v>6.37</v>
      </c>
      <c r="F1676" s="331"/>
      <c r="G1676" s="333">
        <f t="shared" si="32"/>
        <v>2567.11</v>
      </c>
      <c r="H1676" s="334"/>
      <c r="I1676" s="335"/>
      <c r="J1676" s="336"/>
      <c r="K1676" s="301"/>
      <c r="L1676" s="336"/>
      <c r="M1676" s="301"/>
      <c r="N1676" s="336"/>
      <c r="O1676" s="301"/>
      <c r="P1676" s="336"/>
      <c r="Q1676" s="301"/>
      <c r="R1676" s="336"/>
      <c r="S1676" s="301"/>
      <c r="T1676" s="336"/>
    </row>
    <row r="1677" spans="1:20" ht="12" customHeight="1" x14ac:dyDescent="0.3">
      <c r="A1677" s="329" t="s">
        <v>289</v>
      </c>
      <c r="B1677" s="330">
        <v>2</v>
      </c>
      <c r="C1677" s="298">
        <v>46023</v>
      </c>
      <c r="D1677" s="299" t="s">
        <v>358</v>
      </c>
      <c r="E1677" s="331">
        <v>10.27</v>
      </c>
      <c r="F1677" s="331"/>
      <c r="G1677" s="333">
        <f t="shared" si="32"/>
        <v>2573.48</v>
      </c>
      <c r="H1677" s="334"/>
      <c r="I1677" s="335"/>
      <c r="J1677" s="336"/>
      <c r="K1677" s="301"/>
      <c r="L1677" s="336"/>
      <c r="M1677" s="301"/>
      <c r="N1677" s="336"/>
      <c r="O1677" s="301"/>
      <c r="P1677" s="336"/>
      <c r="Q1677" s="301"/>
      <c r="R1677" s="336"/>
      <c r="S1677" s="301"/>
      <c r="T1677" s="336"/>
    </row>
    <row r="1678" spans="1:20" ht="12" customHeight="1" x14ac:dyDescent="0.3">
      <c r="A1678" s="329" t="s">
        <v>289</v>
      </c>
      <c r="B1678" s="330">
        <v>6</v>
      </c>
      <c r="C1678" s="298">
        <v>46023</v>
      </c>
      <c r="D1678" s="299" t="s">
        <v>487</v>
      </c>
      <c r="E1678" s="331">
        <v>176.57</v>
      </c>
      <c r="F1678" s="331"/>
      <c r="G1678" s="333">
        <f t="shared" si="32"/>
        <v>2583.75</v>
      </c>
      <c r="H1678" s="334"/>
      <c r="I1678" s="335"/>
      <c r="J1678" s="336"/>
      <c r="K1678" s="301"/>
      <c r="L1678" s="336"/>
      <c r="M1678" s="301"/>
      <c r="N1678" s="336"/>
      <c r="O1678" s="301"/>
      <c r="P1678" s="336"/>
      <c r="Q1678" s="301"/>
      <c r="R1678" s="336"/>
      <c r="S1678" s="301"/>
      <c r="T1678" s="336"/>
    </row>
    <row r="1679" spans="1:20" ht="12" customHeight="1" x14ac:dyDescent="0.3">
      <c r="A1679" s="329" t="s">
        <v>287</v>
      </c>
      <c r="B1679" s="330" t="s">
        <v>287</v>
      </c>
      <c r="C1679" s="298">
        <v>46023</v>
      </c>
      <c r="D1679" s="299" t="s">
        <v>300</v>
      </c>
      <c r="E1679" s="331">
        <v>383.39</v>
      </c>
      <c r="F1679" s="331">
        <v>383.39</v>
      </c>
      <c r="G1679" s="333">
        <f t="shared" si="32"/>
        <v>2760.32</v>
      </c>
      <c r="H1679" s="334"/>
      <c r="I1679" s="335"/>
      <c r="J1679" s="336"/>
      <c r="K1679" s="301"/>
      <c r="L1679" s="336"/>
      <c r="M1679" s="301"/>
      <c r="N1679" s="336"/>
      <c r="O1679" s="301"/>
      <c r="P1679" s="336"/>
      <c r="Q1679" s="301"/>
      <c r="R1679" s="336"/>
      <c r="S1679" s="301"/>
      <c r="T1679" s="336"/>
    </row>
    <row r="1680" spans="1:20" ht="12" customHeight="1" x14ac:dyDescent="0.3">
      <c r="A1680" s="329" t="s">
        <v>287</v>
      </c>
      <c r="B1680" s="330" t="s">
        <v>287</v>
      </c>
      <c r="C1680" s="298">
        <v>46023</v>
      </c>
      <c r="D1680" s="299" t="s">
        <v>300</v>
      </c>
      <c r="E1680" s="331">
        <v>53.24</v>
      </c>
      <c r="F1680" s="331">
        <v>53.24</v>
      </c>
      <c r="G1680" s="333">
        <f t="shared" si="32"/>
        <v>2760.32</v>
      </c>
      <c r="H1680" s="334"/>
      <c r="I1680" s="335"/>
      <c r="J1680" s="336"/>
      <c r="K1680" s="301"/>
      <c r="L1680" s="336"/>
      <c r="M1680" s="301"/>
      <c r="N1680" s="336"/>
      <c r="O1680" s="301"/>
      <c r="P1680" s="336"/>
      <c r="Q1680" s="301"/>
      <c r="R1680" s="336"/>
      <c r="S1680" s="301"/>
      <c r="T1680" s="336"/>
    </row>
    <row r="1681" spans="1:20" ht="12" customHeight="1" x14ac:dyDescent="0.3">
      <c r="A1681" s="329" t="s">
        <v>335</v>
      </c>
      <c r="B1681" s="330" t="s">
        <v>335</v>
      </c>
      <c r="C1681" s="298">
        <v>46023</v>
      </c>
      <c r="D1681" s="337" t="s">
        <v>460</v>
      </c>
      <c r="E1681" s="331">
        <v>239.68</v>
      </c>
      <c r="F1681" s="331"/>
      <c r="G1681" s="333">
        <f t="shared" si="32"/>
        <v>2760.32</v>
      </c>
      <c r="H1681" s="334"/>
      <c r="I1681" s="335"/>
      <c r="J1681" s="336"/>
      <c r="K1681" s="301"/>
      <c r="L1681" s="336"/>
      <c r="M1681" s="301"/>
      <c r="N1681" s="336"/>
      <c r="O1681" s="301"/>
      <c r="P1681" s="336"/>
      <c r="Q1681" s="301"/>
      <c r="R1681" s="336"/>
      <c r="S1681" s="301"/>
      <c r="T1681" s="336"/>
    </row>
    <row r="1682" spans="1:20" ht="12" customHeight="1" x14ac:dyDescent="0.3">
      <c r="A1682" s="329" t="s">
        <v>488</v>
      </c>
      <c r="B1682" s="330" t="s">
        <v>488</v>
      </c>
      <c r="C1682" s="298">
        <v>45658</v>
      </c>
      <c r="D1682" s="298" t="s">
        <v>489</v>
      </c>
      <c r="E1682" s="332"/>
      <c r="F1682" s="332"/>
      <c r="G1682" s="333">
        <v>3000</v>
      </c>
      <c r="H1682" s="334"/>
      <c r="I1682" s="335"/>
      <c r="J1682" s="336"/>
      <c r="K1682" s="301"/>
      <c r="L1682" s="336"/>
      <c r="M1682" s="301"/>
      <c r="N1682" s="336"/>
      <c r="O1682" s="301"/>
      <c r="P1682" s="336"/>
      <c r="Q1682" s="301"/>
      <c r="R1682" s="336"/>
      <c r="S1682" s="301"/>
      <c r="T1682" s="336"/>
    </row>
    <row r="1683" spans="1:20" ht="15.75" customHeight="1" x14ac:dyDescent="0.3"/>
    <row r="1684" spans="1:20" ht="15.75" customHeight="1" x14ac:dyDescent="0.3"/>
    <row r="1685" spans="1:20" ht="15.75" customHeight="1" x14ac:dyDescent="0.3"/>
    <row r="1686" spans="1:20" ht="15.75" customHeight="1" x14ac:dyDescent="0.3"/>
    <row r="1687" spans="1:20" ht="15.75" customHeight="1" x14ac:dyDescent="0.3"/>
    <row r="1688" spans="1:20" ht="15.75" customHeight="1" x14ac:dyDescent="0.3"/>
    <row r="1689" spans="1:20" ht="15.75" customHeight="1" x14ac:dyDescent="0.3"/>
    <row r="1690" spans="1:20" ht="15.75" customHeight="1" x14ac:dyDescent="0.3"/>
    <row r="1691" spans="1:20" ht="15.75" customHeight="1" x14ac:dyDescent="0.3"/>
    <row r="1692" spans="1:20" ht="15.75" customHeight="1" x14ac:dyDescent="0.3"/>
    <row r="1693" spans="1:20" ht="15.75" customHeight="1" x14ac:dyDescent="0.3"/>
    <row r="1694" spans="1:20" ht="15.75" customHeight="1" x14ac:dyDescent="0.3"/>
    <row r="1695" spans="1:20" ht="15.75" customHeight="1" x14ac:dyDescent="0.3"/>
    <row r="1696" spans="1:20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ht="15.75" customHeight="1" x14ac:dyDescent="0.3"/>
    <row r="3090" ht="15.75" customHeight="1" x14ac:dyDescent="0.3"/>
    <row r="3091" ht="15.75" customHeight="1" x14ac:dyDescent="0.3"/>
    <row r="3092" ht="15.75" customHeight="1" x14ac:dyDescent="0.3"/>
    <row r="3093" ht="15.75" customHeight="1" x14ac:dyDescent="0.3"/>
    <row r="3094" ht="15.75" customHeight="1" x14ac:dyDescent="0.3"/>
    <row r="3095" ht="15.75" customHeight="1" x14ac:dyDescent="0.3"/>
    <row r="3096" ht="15.75" customHeight="1" x14ac:dyDescent="0.3"/>
    <row r="3097" ht="15.75" customHeight="1" x14ac:dyDescent="0.3"/>
    <row r="3098" ht="15.75" customHeight="1" x14ac:dyDescent="0.3"/>
    <row r="3099" ht="15.75" customHeight="1" x14ac:dyDescent="0.3"/>
    <row r="3100" ht="15.75" customHeight="1" x14ac:dyDescent="0.3"/>
    <row r="3101" ht="15.75" customHeight="1" x14ac:dyDescent="0.3"/>
    <row r="3102" ht="15.75" customHeight="1" x14ac:dyDescent="0.3"/>
    <row r="3103" ht="15.75" customHeight="1" x14ac:dyDescent="0.3"/>
    <row r="3104" ht="15.75" customHeight="1" x14ac:dyDescent="0.3"/>
    <row r="3105" ht="15.75" customHeight="1" x14ac:dyDescent="0.3"/>
    <row r="3106" ht="15.75" customHeight="1" x14ac:dyDescent="0.3"/>
    <row r="3107" ht="15.75" customHeight="1" x14ac:dyDescent="0.3"/>
    <row r="3108" ht="15.75" customHeight="1" x14ac:dyDescent="0.3"/>
    <row r="3109" ht="15.75" customHeight="1" x14ac:dyDescent="0.3"/>
    <row r="3110" ht="15.75" customHeight="1" x14ac:dyDescent="0.3"/>
    <row r="3111" ht="15.75" customHeight="1" x14ac:dyDescent="0.3"/>
    <row r="3112" ht="15.75" customHeight="1" x14ac:dyDescent="0.3"/>
    <row r="3113" ht="15.75" customHeight="1" x14ac:dyDescent="0.3"/>
    <row r="3114" ht="15.75" customHeight="1" x14ac:dyDescent="0.3"/>
    <row r="3115" ht="15.75" customHeight="1" x14ac:dyDescent="0.3"/>
    <row r="3116" ht="15.75" customHeight="1" x14ac:dyDescent="0.3"/>
    <row r="3117" ht="15.75" customHeight="1" x14ac:dyDescent="0.3"/>
    <row r="3118" ht="15.75" customHeight="1" x14ac:dyDescent="0.3"/>
    <row r="3119" ht="15.75" customHeight="1" x14ac:dyDescent="0.3"/>
    <row r="3120" ht="15.75" customHeight="1" x14ac:dyDescent="0.3"/>
    <row r="3121" ht="15.75" customHeight="1" x14ac:dyDescent="0.3"/>
    <row r="3122" ht="15.75" customHeight="1" x14ac:dyDescent="0.3"/>
    <row r="3123" ht="15.75" customHeight="1" x14ac:dyDescent="0.3"/>
    <row r="3124" ht="15.75" customHeight="1" x14ac:dyDescent="0.3"/>
    <row r="3125" ht="15.75" customHeight="1" x14ac:dyDescent="0.3"/>
    <row r="3126" ht="15.75" customHeight="1" x14ac:dyDescent="0.3"/>
    <row r="3127" ht="15.75" customHeight="1" x14ac:dyDescent="0.3"/>
    <row r="3128" ht="15.75" customHeight="1" x14ac:dyDescent="0.3"/>
    <row r="3129" ht="15.75" customHeight="1" x14ac:dyDescent="0.3"/>
    <row r="3130" ht="15.75" customHeight="1" x14ac:dyDescent="0.3"/>
    <row r="3131" ht="15.75" customHeight="1" x14ac:dyDescent="0.3"/>
    <row r="3132" ht="15.75" customHeight="1" x14ac:dyDescent="0.3"/>
    <row r="3133" ht="15.75" customHeight="1" x14ac:dyDescent="0.3"/>
    <row r="3134" ht="15.75" customHeight="1" x14ac:dyDescent="0.3"/>
    <row r="3135" ht="15.75" customHeight="1" x14ac:dyDescent="0.3"/>
    <row r="3136" ht="15.75" customHeight="1" x14ac:dyDescent="0.3"/>
    <row r="3137" ht="15.75" customHeight="1" x14ac:dyDescent="0.3"/>
    <row r="3138" ht="15.75" customHeight="1" x14ac:dyDescent="0.3"/>
    <row r="3139" ht="15.75" customHeight="1" x14ac:dyDescent="0.3"/>
    <row r="3140" ht="15.75" customHeight="1" x14ac:dyDescent="0.3"/>
    <row r="3141" ht="15.75" customHeight="1" x14ac:dyDescent="0.3"/>
    <row r="3142" ht="15.75" customHeight="1" x14ac:dyDescent="0.3"/>
    <row r="3143" ht="15.75" customHeight="1" x14ac:dyDescent="0.3"/>
    <row r="3144" ht="15.75" customHeight="1" x14ac:dyDescent="0.3"/>
    <row r="3145" ht="15.75" customHeight="1" x14ac:dyDescent="0.3"/>
    <row r="3146" ht="15.75" customHeight="1" x14ac:dyDescent="0.3"/>
    <row r="3147" ht="15.75" customHeight="1" x14ac:dyDescent="0.3"/>
    <row r="3148" ht="15.75" customHeight="1" x14ac:dyDescent="0.3"/>
    <row r="3149" ht="15.75" customHeight="1" x14ac:dyDescent="0.3"/>
    <row r="3150" ht="15.75" customHeight="1" x14ac:dyDescent="0.3"/>
    <row r="3151" ht="15.75" customHeight="1" x14ac:dyDescent="0.3"/>
    <row r="3152" ht="15.75" customHeight="1" x14ac:dyDescent="0.3"/>
    <row r="3153" ht="15.75" customHeight="1" x14ac:dyDescent="0.3"/>
    <row r="3154" ht="15.75" customHeight="1" x14ac:dyDescent="0.3"/>
    <row r="3155" ht="15.75" customHeight="1" x14ac:dyDescent="0.3"/>
    <row r="3156" ht="15.75" customHeight="1" x14ac:dyDescent="0.3"/>
    <row r="3157" ht="15.75" customHeight="1" x14ac:dyDescent="0.3"/>
    <row r="3158" ht="15.75" customHeight="1" x14ac:dyDescent="0.3"/>
    <row r="3159" ht="15.75" customHeight="1" x14ac:dyDescent="0.3"/>
    <row r="3160" ht="15.75" customHeight="1" x14ac:dyDescent="0.3"/>
    <row r="3161" ht="15.75" customHeight="1" x14ac:dyDescent="0.3"/>
    <row r="3162" ht="15.75" customHeight="1" x14ac:dyDescent="0.3"/>
    <row r="3163" ht="15.75" customHeight="1" x14ac:dyDescent="0.3"/>
    <row r="3164" ht="15.75" customHeight="1" x14ac:dyDescent="0.3"/>
    <row r="3165" ht="15.75" customHeight="1" x14ac:dyDescent="0.3"/>
    <row r="3166" ht="15.75" customHeight="1" x14ac:dyDescent="0.3"/>
    <row r="3167" ht="15.75" customHeight="1" x14ac:dyDescent="0.3"/>
    <row r="3168" ht="15.75" customHeight="1" x14ac:dyDescent="0.3"/>
    <row r="3169" ht="15.75" customHeight="1" x14ac:dyDescent="0.3"/>
    <row r="3170" ht="15.75" customHeight="1" x14ac:dyDescent="0.3"/>
    <row r="3171" ht="15.75" customHeight="1" x14ac:dyDescent="0.3"/>
    <row r="3172" ht="15.75" customHeight="1" x14ac:dyDescent="0.3"/>
    <row r="3173" ht="15.75" customHeight="1" x14ac:dyDescent="0.3"/>
    <row r="3174" ht="15.75" customHeight="1" x14ac:dyDescent="0.3"/>
    <row r="3175" ht="15.75" customHeight="1" x14ac:dyDescent="0.3"/>
    <row r="3176" ht="15.75" customHeight="1" x14ac:dyDescent="0.3"/>
    <row r="3177" ht="15.75" customHeight="1" x14ac:dyDescent="0.3"/>
    <row r="3178" ht="15.75" customHeight="1" x14ac:dyDescent="0.3"/>
    <row r="3179" ht="15.75" customHeight="1" x14ac:dyDescent="0.3"/>
    <row r="3180" ht="15.75" customHeight="1" x14ac:dyDescent="0.3"/>
    <row r="3181" ht="15.75" customHeight="1" x14ac:dyDescent="0.3"/>
    <row r="3182" ht="15.75" customHeight="1" x14ac:dyDescent="0.3"/>
    <row r="3183" ht="15.75" customHeight="1" x14ac:dyDescent="0.3"/>
    <row r="3184" ht="15.75" customHeight="1" x14ac:dyDescent="0.3"/>
    <row r="3185" ht="15.75" customHeight="1" x14ac:dyDescent="0.3"/>
    <row r="3186" ht="15.75" customHeight="1" x14ac:dyDescent="0.3"/>
    <row r="3187" ht="15.75" customHeight="1" x14ac:dyDescent="0.3"/>
    <row r="3188" ht="15.75" customHeight="1" x14ac:dyDescent="0.3"/>
    <row r="3189" ht="15.75" customHeight="1" x14ac:dyDescent="0.3"/>
    <row r="3190" ht="15.75" customHeight="1" x14ac:dyDescent="0.3"/>
    <row r="3191" ht="15.75" customHeight="1" x14ac:dyDescent="0.3"/>
    <row r="3192" ht="15.75" customHeight="1" x14ac:dyDescent="0.3"/>
    <row r="3193" ht="15.75" customHeight="1" x14ac:dyDescent="0.3"/>
    <row r="3194" ht="15.75" customHeight="1" x14ac:dyDescent="0.3"/>
    <row r="3195" ht="15.75" customHeight="1" x14ac:dyDescent="0.3"/>
    <row r="3196" ht="15.75" customHeight="1" x14ac:dyDescent="0.3"/>
    <row r="3197" ht="15.75" customHeight="1" x14ac:dyDescent="0.3"/>
    <row r="3198" ht="15.75" customHeight="1" x14ac:dyDescent="0.3"/>
    <row r="3199" ht="15.75" customHeight="1" x14ac:dyDescent="0.3"/>
    <row r="3200" ht="15.75" customHeight="1" x14ac:dyDescent="0.3"/>
    <row r="3201" ht="15.75" customHeight="1" x14ac:dyDescent="0.3"/>
    <row r="3202" ht="15.75" customHeight="1" x14ac:dyDescent="0.3"/>
    <row r="3203" ht="15.75" customHeight="1" x14ac:dyDescent="0.3"/>
    <row r="3204" ht="15.75" customHeight="1" x14ac:dyDescent="0.3"/>
    <row r="3205" ht="15.75" customHeight="1" x14ac:dyDescent="0.3"/>
    <row r="3206" ht="15.75" customHeight="1" x14ac:dyDescent="0.3"/>
    <row r="3207" ht="15.75" customHeight="1" x14ac:dyDescent="0.3"/>
    <row r="3208" ht="15.75" customHeight="1" x14ac:dyDescent="0.3"/>
    <row r="3209" ht="15.75" customHeight="1" x14ac:dyDescent="0.3"/>
    <row r="3210" ht="15.75" customHeight="1" x14ac:dyDescent="0.3"/>
    <row r="3211" ht="15.75" customHeight="1" x14ac:dyDescent="0.3"/>
    <row r="3212" ht="15.75" customHeight="1" x14ac:dyDescent="0.3"/>
    <row r="3213" ht="15.75" customHeight="1" x14ac:dyDescent="0.3"/>
    <row r="3214" ht="15.75" customHeight="1" x14ac:dyDescent="0.3"/>
    <row r="3215" ht="15.75" customHeight="1" x14ac:dyDescent="0.3"/>
    <row r="3216" ht="15.75" customHeight="1" x14ac:dyDescent="0.3"/>
    <row r="3217" ht="15.75" customHeight="1" x14ac:dyDescent="0.3"/>
    <row r="3218" ht="15.75" customHeight="1" x14ac:dyDescent="0.3"/>
    <row r="3219" ht="15.75" customHeight="1" x14ac:dyDescent="0.3"/>
    <row r="3220" ht="15.75" customHeight="1" x14ac:dyDescent="0.3"/>
    <row r="3221" ht="15.75" customHeight="1" x14ac:dyDescent="0.3"/>
    <row r="3222" ht="15.75" customHeight="1" x14ac:dyDescent="0.3"/>
    <row r="3223" ht="15.75" customHeight="1" x14ac:dyDescent="0.3"/>
    <row r="3224" ht="15.75" customHeight="1" x14ac:dyDescent="0.3"/>
    <row r="3225" ht="15.75" customHeight="1" x14ac:dyDescent="0.3"/>
    <row r="3226" ht="15.75" customHeight="1" x14ac:dyDescent="0.3"/>
    <row r="3227" ht="15.75" customHeight="1" x14ac:dyDescent="0.3"/>
    <row r="3228" ht="15.75" customHeight="1" x14ac:dyDescent="0.3"/>
    <row r="3229" ht="15.75" customHeight="1" x14ac:dyDescent="0.3"/>
    <row r="3230" ht="15.75" customHeight="1" x14ac:dyDescent="0.3"/>
    <row r="3231" ht="15.75" customHeight="1" x14ac:dyDescent="0.3"/>
    <row r="3232" ht="15.75" customHeight="1" x14ac:dyDescent="0.3"/>
    <row r="3233" ht="15.75" customHeight="1" x14ac:dyDescent="0.3"/>
    <row r="3234" ht="15.75" customHeight="1" x14ac:dyDescent="0.3"/>
    <row r="3235" ht="15.75" customHeight="1" x14ac:dyDescent="0.3"/>
    <row r="3236" ht="15.75" customHeight="1" x14ac:dyDescent="0.3"/>
    <row r="3237" ht="15.75" customHeight="1" x14ac:dyDescent="0.3"/>
    <row r="3238" ht="15.75" customHeight="1" x14ac:dyDescent="0.3"/>
    <row r="3239" ht="15.75" customHeight="1" x14ac:dyDescent="0.3"/>
    <row r="3240" ht="15.75" customHeight="1" x14ac:dyDescent="0.3"/>
    <row r="3241" ht="15.75" customHeight="1" x14ac:dyDescent="0.3"/>
    <row r="3242" ht="15.75" customHeight="1" x14ac:dyDescent="0.3"/>
    <row r="3243" ht="15.75" customHeight="1" x14ac:dyDescent="0.3"/>
    <row r="3244" ht="15.75" customHeight="1" x14ac:dyDescent="0.3"/>
    <row r="3245" ht="15.75" customHeight="1" x14ac:dyDescent="0.3"/>
    <row r="3246" ht="15.75" customHeight="1" x14ac:dyDescent="0.3"/>
    <row r="3247" ht="15.75" customHeight="1" x14ac:dyDescent="0.3"/>
    <row r="3248" ht="15.75" customHeight="1" x14ac:dyDescent="0.3"/>
    <row r="3249" ht="15.75" customHeight="1" x14ac:dyDescent="0.3"/>
    <row r="3250" ht="15.75" customHeight="1" x14ac:dyDescent="0.3"/>
    <row r="3251" ht="15.75" customHeight="1" x14ac:dyDescent="0.3"/>
    <row r="3252" ht="15.75" customHeight="1" x14ac:dyDescent="0.3"/>
    <row r="3253" ht="15.75" customHeight="1" x14ac:dyDescent="0.3"/>
    <row r="3254" ht="15.75" customHeight="1" x14ac:dyDescent="0.3"/>
    <row r="3255" ht="15.75" customHeight="1" x14ac:dyDescent="0.3"/>
    <row r="3256" ht="15.75" customHeight="1" x14ac:dyDescent="0.3"/>
    <row r="3257" ht="15.75" customHeight="1" x14ac:dyDescent="0.3"/>
    <row r="3258" ht="15.75" customHeight="1" x14ac:dyDescent="0.3"/>
    <row r="3259" ht="15.75" customHeight="1" x14ac:dyDescent="0.3"/>
    <row r="3260" ht="15.75" customHeight="1" x14ac:dyDescent="0.3"/>
    <row r="3261" ht="15.75" customHeight="1" x14ac:dyDescent="0.3"/>
    <row r="3262" ht="15.75" customHeight="1" x14ac:dyDescent="0.3"/>
    <row r="3263" ht="15.75" customHeight="1" x14ac:dyDescent="0.3"/>
    <row r="3264" ht="15.75" customHeight="1" x14ac:dyDescent="0.3"/>
    <row r="3265" ht="15.75" customHeight="1" x14ac:dyDescent="0.3"/>
    <row r="3266" ht="15.75" customHeight="1" x14ac:dyDescent="0.3"/>
    <row r="3267" ht="15.75" customHeight="1" x14ac:dyDescent="0.3"/>
    <row r="3268" ht="15.75" customHeight="1" x14ac:dyDescent="0.3"/>
    <row r="3269" ht="15.75" customHeight="1" x14ac:dyDescent="0.3"/>
    <row r="3270" ht="15.75" customHeight="1" x14ac:dyDescent="0.3"/>
    <row r="3271" ht="15.75" customHeight="1" x14ac:dyDescent="0.3"/>
    <row r="3272" ht="15.75" customHeight="1" x14ac:dyDescent="0.3"/>
    <row r="3273" ht="15.75" customHeight="1" x14ac:dyDescent="0.3"/>
    <row r="3274" ht="15.75" customHeight="1" x14ac:dyDescent="0.3"/>
    <row r="3275" ht="15.75" customHeight="1" x14ac:dyDescent="0.3"/>
    <row r="3276" ht="15.75" customHeight="1" x14ac:dyDescent="0.3"/>
    <row r="3277" ht="15.75" customHeight="1" x14ac:dyDescent="0.3"/>
    <row r="3278" ht="15.75" customHeight="1" x14ac:dyDescent="0.3"/>
    <row r="3279" ht="15.75" customHeight="1" x14ac:dyDescent="0.3"/>
    <row r="3280" ht="15.75" customHeight="1" x14ac:dyDescent="0.3"/>
    <row r="3281" ht="15.75" customHeight="1" x14ac:dyDescent="0.3"/>
    <row r="3282" ht="15.75" customHeight="1" x14ac:dyDescent="0.3"/>
    <row r="3283" ht="15.75" customHeight="1" x14ac:dyDescent="0.3"/>
    <row r="3284" ht="15.75" customHeight="1" x14ac:dyDescent="0.3"/>
    <row r="3285" ht="15.75" customHeight="1" x14ac:dyDescent="0.3"/>
    <row r="3286" ht="15.75" customHeight="1" x14ac:dyDescent="0.3"/>
    <row r="3287" ht="15.75" customHeight="1" x14ac:dyDescent="0.3"/>
    <row r="3288" ht="15.75" customHeight="1" x14ac:dyDescent="0.3"/>
    <row r="3289" ht="15.75" customHeight="1" x14ac:dyDescent="0.3"/>
    <row r="3290" ht="15.75" customHeight="1" x14ac:dyDescent="0.3"/>
    <row r="3291" ht="15.75" customHeight="1" x14ac:dyDescent="0.3"/>
    <row r="3292" ht="15.75" customHeight="1" x14ac:dyDescent="0.3"/>
    <row r="3293" ht="15.75" customHeight="1" x14ac:dyDescent="0.3"/>
    <row r="3294" ht="15.75" customHeight="1" x14ac:dyDescent="0.3"/>
    <row r="3295" ht="15.75" customHeight="1" x14ac:dyDescent="0.3"/>
    <row r="3296" ht="15.75" customHeight="1" x14ac:dyDescent="0.3"/>
    <row r="3297" ht="15.75" customHeight="1" x14ac:dyDescent="0.3"/>
    <row r="3298" ht="15.75" customHeight="1" x14ac:dyDescent="0.3"/>
    <row r="3299" ht="15.75" customHeight="1" x14ac:dyDescent="0.3"/>
    <row r="3300" ht="15.75" customHeight="1" x14ac:dyDescent="0.3"/>
    <row r="3301" ht="15.75" customHeight="1" x14ac:dyDescent="0.3"/>
    <row r="3302" ht="15.75" customHeight="1" x14ac:dyDescent="0.3"/>
    <row r="3303" ht="15.75" customHeight="1" x14ac:dyDescent="0.3"/>
    <row r="3304" ht="15.75" customHeight="1" x14ac:dyDescent="0.3"/>
    <row r="3305" ht="15.75" customHeight="1" x14ac:dyDescent="0.3"/>
    <row r="3306" ht="15.75" customHeight="1" x14ac:dyDescent="0.3"/>
    <row r="3307" ht="15.75" customHeight="1" x14ac:dyDescent="0.3"/>
    <row r="3308" ht="15.75" customHeight="1" x14ac:dyDescent="0.3"/>
    <row r="3309" ht="15.75" customHeight="1" x14ac:dyDescent="0.3"/>
    <row r="3310" ht="15.75" customHeight="1" x14ac:dyDescent="0.3"/>
    <row r="3311" ht="15.75" customHeight="1" x14ac:dyDescent="0.3"/>
    <row r="3312" ht="15.75" customHeight="1" x14ac:dyDescent="0.3"/>
    <row r="3313" ht="15.75" customHeight="1" x14ac:dyDescent="0.3"/>
    <row r="3314" ht="15.75" customHeight="1" x14ac:dyDescent="0.3"/>
    <row r="3315" ht="15.75" customHeight="1" x14ac:dyDescent="0.3"/>
    <row r="3316" ht="15.75" customHeight="1" x14ac:dyDescent="0.3"/>
    <row r="3317" ht="15.75" customHeight="1" x14ac:dyDescent="0.3"/>
    <row r="3318" ht="15.75" customHeight="1" x14ac:dyDescent="0.3"/>
    <row r="3319" ht="15.75" customHeight="1" x14ac:dyDescent="0.3"/>
    <row r="3320" ht="15.75" customHeight="1" x14ac:dyDescent="0.3"/>
    <row r="3321" ht="15.75" customHeight="1" x14ac:dyDescent="0.3"/>
    <row r="3322" ht="15.75" customHeight="1" x14ac:dyDescent="0.3"/>
    <row r="3323" ht="15.75" customHeight="1" x14ac:dyDescent="0.3"/>
    <row r="3324" ht="15.75" customHeight="1" x14ac:dyDescent="0.3"/>
    <row r="3325" ht="15.75" customHeight="1" x14ac:dyDescent="0.3"/>
    <row r="3326" ht="15.75" customHeight="1" x14ac:dyDescent="0.3"/>
    <row r="3327" ht="15.75" customHeight="1" x14ac:dyDescent="0.3"/>
    <row r="3328" ht="15.75" customHeight="1" x14ac:dyDescent="0.3"/>
    <row r="3329" ht="15.75" customHeight="1" x14ac:dyDescent="0.3"/>
    <row r="3330" ht="15.75" customHeight="1" x14ac:dyDescent="0.3"/>
    <row r="3331" ht="15.75" customHeight="1" x14ac:dyDescent="0.3"/>
    <row r="3332" ht="15.75" customHeight="1" x14ac:dyDescent="0.3"/>
    <row r="3333" ht="15.75" customHeight="1" x14ac:dyDescent="0.3"/>
    <row r="3334" ht="15.75" customHeight="1" x14ac:dyDescent="0.3"/>
    <row r="3335" ht="15.75" customHeight="1" x14ac:dyDescent="0.3"/>
    <row r="3336" ht="15.75" customHeight="1" x14ac:dyDescent="0.3"/>
    <row r="3337" ht="15.75" customHeight="1" x14ac:dyDescent="0.3"/>
    <row r="3338" ht="15.75" customHeight="1" x14ac:dyDescent="0.3"/>
    <row r="3339" ht="15.75" customHeight="1" x14ac:dyDescent="0.3"/>
    <row r="3340" ht="15.75" customHeight="1" x14ac:dyDescent="0.3"/>
    <row r="3341" ht="15.75" customHeight="1" x14ac:dyDescent="0.3"/>
    <row r="3342" ht="15.75" customHeight="1" x14ac:dyDescent="0.3"/>
    <row r="3343" ht="15.75" customHeight="1" x14ac:dyDescent="0.3"/>
    <row r="3344" ht="15.75" customHeight="1" x14ac:dyDescent="0.3"/>
    <row r="3345" ht="15.75" customHeight="1" x14ac:dyDescent="0.3"/>
    <row r="3346" ht="15.75" customHeight="1" x14ac:dyDescent="0.3"/>
    <row r="3347" ht="15.75" customHeight="1" x14ac:dyDescent="0.3"/>
    <row r="3348" ht="15.75" customHeight="1" x14ac:dyDescent="0.3"/>
    <row r="3349" ht="15.75" customHeight="1" x14ac:dyDescent="0.3"/>
    <row r="3350" ht="15.75" customHeight="1" x14ac:dyDescent="0.3"/>
    <row r="3351" ht="15.75" customHeight="1" x14ac:dyDescent="0.3"/>
    <row r="3352" ht="15.75" customHeight="1" x14ac:dyDescent="0.3"/>
    <row r="3353" ht="15.75" customHeight="1" x14ac:dyDescent="0.3"/>
    <row r="3354" ht="15.75" customHeight="1" x14ac:dyDescent="0.3"/>
    <row r="3355" ht="15.75" customHeight="1" x14ac:dyDescent="0.3"/>
    <row r="3356" ht="15.75" customHeight="1" x14ac:dyDescent="0.3"/>
    <row r="3357" ht="15.75" customHeight="1" x14ac:dyDescent="0.3"/>
    <row r="3358" ht="15.75" customHeight="1" x14ac:dyDescent="0.3"/>
    <row r="3359" ht="15.75" customHeight="1" x14ac:dyDescent="0.3"/>
    <row r="3360" ht="15.75" customHeight="1" x14ac:dyDescent="0.3"/>
    <row r="3361" ht="15.75" customHeight="1" x14ac:dyDescent="0.3"/>
    <row r="3362" ht="15.75" customHeight="1" x14ac:dyDescent="0.3"/>
    <row r="3363" ht="15.75" customHeight="1" x14ac:dyDescent="0.3"/>
    <row r="3364" ht="15.75" customHeight="1" x14ac:dyDescent="0.3"/>
    <row r="3365" ht="15.75" customHeight="1" x14ac:dyDescent="0.3"/>
    <row r="3366" ht="15.75" customHeight="1" x14ac:dyDescent="0.3"/>
    <row r="3367" ht="15.75" customHeight="1" x14ac:dyDescent="0.3"/>
    <row r="3368" ht="15.75" customHeight="1" x14ac:dyDescent="0.3"/>
    <row r="3369" ht="15.75" customHeight="1" x14ac:dyDescent="0.3"/>
    <row r="3370" ht="15.75" customHeight="1" x14ac:dyDescent="0.3"/>
    <row r="3371" ht="15.75" customHeight="1" x14ac:dyDescent="0.3"/>
    <row r="3372" ht="15.75" customHeight="1" x14ac:dyDescent="0.3"/>
    <row r="3373" ht="15.75" customHeight="1" x14ac:dyDescent="0.3"/>
    <row r="3374" ht="15.75" customHeight="1" x14ac:dyDescent="0.3"/>
    <row r="3375" ht="15.75" customHeight="1" x14ac:dyDescent="0.3"/>
    <row r="3376" ht="15.75" customHeight="1" x14ac:dyDescent="0.3"/>
    <row r="3377" ht="15.75" customHeight="1" x14ac:dyDescent="0.3"/>
    <row r="3378" ht="15.75" customHeight="1" x14ac:dyDescent="0.3"/>
    <row r="3379" ht="15.75" customHeight="1" x14ac:dyDescent="0.3"/>
    <row r="3380" ht="15.75" customHeight="1" x14ac:dyDescent="0.3"/>
    <row r="3381" ht="15.75" customHeight="1" x14ac:dyDescent="0.3"/>
    <row r="3382" ht="15.75" customHeight="1" x14ac:dyDescent="0.3"/>
    <row r="3383" ht="15.75" customHeight="1" x14ac:dyDescent="0.3"/>
    <row r="3384" ht="15.75" customHeight="1" x14ac:dyDescent="0.3"/>
    <row r="3385" ht="15.75" customHeight="1" x14ac:dyDescent="0.3"/>
    <row r="3386" ht="15.75" customHeight="1" x14ac:dyDescent="0.3"/>
    <row r="3387" ht="15.75" customHeight="1" x14ac:dyDescent="0.3"/>
    <row r="3388" ht="15.75" customHeight="1" x14ac:dyDescent="0.3"/>
    <row r="3389" ht="15.75" customHeight="1" x14ac:dyDescent="0.3"/>
    <row r="3390" ht="15.75" customHeight="1" x14ac:dyDescent="0.3"/>
    <row r="3391" ht="15.75" customHeight="1" x14ac:dyDescent="0.3"/>
    <row r="3392" ht="15.75" customHeight="1" x14ac:dyDescent="0.3"/>
    <row r="3393" ht="15.75" customHeight="1" x14ac:dyDescent="0.3"/>
    <row r="3394" ht="15.75" customHeight="1" x14ac:dyDescent="0.3"/>
    <row r="3395" ht="15.75" customHeight="1" x14ac:dyDescent="0.3"/>
    <row r="3396" ht="15.75" customHeight="1" x14ac:dyDescent="0.3"/>
    <row r="3397" ht="15.75" customHeight="1" x14ac:dyDescent="0.3"/>
    <row r="3398" ht="15.75" customHeight="1" x14ac:dyDescent="0.3"/>
    <row r="3399" ht="15.75" customHeight="1" x14ac:dyDescent="0.3"/>
    <row r="3400" ht="15.75" customHeight="1" x14ac:dyDescent="0.3"/>
    <row r="3401" ht="15.75" customHeight="1" x14ac:dyDescent="0.3"/>
    <row r="3402" ht="15.75" customHeight="1" x14ac:dyDescent="0.3"/>
    <row r="3403" ht="15.75" customHeight="1" x14ac:dyDescent="0.3"/>
    <row r="3404" ht="15.75" customHeight="1" x14ac:dyDescent="0.3"/>
    <row r="3405" ht="15.75" customHeight="1" x14ac:dyDescent="0.3"/>
    <row r="3406" ht="15.75" customHeight="1" x14ac:dyDescent="0.3"/>
    <row r="3407" ht="15.75" customHeight="1" x14ac:dyDescent="0.3"/>
    <row r="3408" ht="15.75" customHeight="1" x14ac:dyDescent="0.3"/>
    <row r="3409" spans="9:9" ht="15.75" customHeight="1" x14ac:dyDescent="0.3"/>
    <row r="3410" spans="9:9" ht="15.75" customHeight="1" x14ac:dyDescent="0.3"/>
    <row r="3411" spans="9:9" ht="15.75" customHeight="1" x14ac:dyDescent="0.3"/>
    <row r="3412" spans="9:9" ht="12" customHeight="1" x14ac:dyDescent="0.3">
      <c r="I3412" s="335" t="s">
        <v>225</v>
      </c>
    </row>
    <row r="3413" spans="9:9" ht="12" customHeight="1" x14ac:dyDescent="0.3">
      <c r="I3413" s="335"/>
    </row>
    <row r="3414" spans="9:9" ht="12" customHeight="1" x14ac:dyDescent="0.3">
      <c r="I3414" s="335"/>
    </row>
    <row r="3415" spans="9:9" ht="12" customHeight="1" x14ac:dyDescent="0.3">
      <c r="I3415" s="335"/>
    </row>
    <row r="3416" spans="9:9" ht="12" customHeight="1" x14ac:dyDescent="0.3">
      <c r="I3416" s="335"/>
    </row>
    <row r="3417" spans="9:9" ht="12" customHeight="1" x14ac:dyDescent="0.3">
      <c r="I3417" s="335"/>
    </row>
    <row r="3418" spans="9:9" ht="12" customHeight="1" x14ac:dyDescent="0.3">
      <c r="I3418" s="335"/>
    </row>
    <row r="3419" spans="9:9" ht="12" customHeight="1" x14ac:dyDescent="0.3">
      <c r="I3419" s="335"/>
    </row>
    <row r="3420" spans="9:9" ht="12" customHeight="1" x14ac:dyDescent="0.3">
      <c r="I3420" s="335"/>
    </row>
    <row r="3421" spans="9:9" ht="12" customHeight="1" x14ac:dyDescent="0.3">
      <c r="I3421" s="335" t="s">
        <v>226</v>
      </c>
    </row>
    <row r="3422" spans="9:9" ht="15.75" customHeight="1" x14ac:dyDescent="0.3"/>
    <row r="3423" spans="9:9" ht="15.75" customHeight="1" x14ac:dyDescent="0.3"/>
    <row r="3424" spans="9:9" ht="12" customHeight="1" x14ac:dyDescent="0.3">
      <c r="I3424" s="335" t="s">
        <v>226</v>
      </c>
    </row>
    <row r="3425" spans="9:9" ht="12" customHeight="1" x14ac:dyDescent="0.3">
      <c r="I3425" s="335"/>
    </row>
    <row r="3426" spans="9:9" ht="12" customHeight="1" x14ac:dyDescent="0.3">
      <c r="I3426" s="335"/>
    </row>
    <row r="3427" spans="9:9" ht="12" customHeight="1" x14ac:dyDescent="0.3">
      <c r="I3427" s="335"/>
    </row>
    <row r="3428" spans="9:9" ht="12" customHeight="1" x14ac:dyDescent="0.3">
      <c r="I3428" s="335"/>
    </row>
    <row r="3429" spans="9:9" ht="12" customHeight="1" x14ac:dyDescent="0.3">
      <c r="I3429" s="335"/>
    </row>
    <row r="3430" spans="9:9" ht="12" customHeight="1" x14ac:dyDescent="0.3">
      <c r="I3430" s="335" t="s">
        <v>226</v>
      </c>
    </row>
    <row r="3431" spans="9:9" ht="12" customHeight="1" x14ac:dyDescent="0.3">
      <c r="I3431" s="335" t="s">
        <v>226</v>
      </c>
    </row>
    <row r="3432" spans="9:9" ht="12" customHeight="1" x14ac:dyDescent="0.3">
      <c r="I3432" s="335"/>
    </row>
    <row r="3433" spans="9:9" ht="12" customHeight="1" x14ac:dyDescent="0.3">
      <c r="I3433" s="335"/>
    </row>
    <row r="3434" spans="9:9" ht="12" customHeight="1" x14ac:dyDescent="0.3">
      <c r="I3434" s="335"/>
    </row>
    <row r="3435" spans="9:9" ht="12" customHeight="1" x14ac:dyDescent="0.3">
      <c r="I3435" s="335" t="s">
        <v>226</v>
      </c>
    </row>
    <row r="3436" spans="9:9" ht="12" customHeight="1" x14ac:dyDescent="0.3">
      <c r="I3436" s="335" t="s">
        <v>225</v>
      </c>
    </row>
    <row r="3437" spans="9:9" ht="12" customHeight="1" x14ac:dyDescent="0.3">
      <c r="I3437" s="335" t="s">
        <v>225</v>
      </c>
    </row>
    <row r="3438" spans="9:9" ht="15.75" customHeight="1" x14ac:dyDescent="0.3"/>
    <row r="3439" spans="9:9" ht="15.75" customHeight="1" x14ac:dyDescent="0.3"/>
    <row r="3440" spans="9:9" ht="12" customHeight="1" x14ac:dyDescent="0.3">
      <c r="I3440" s="335" t="s">
        <v>225</v>
      </c>
    </row>
    <row r="3441" spans="9:9" ht="12" customHeight="1" x14ac:dyDescent="0.3">
      <c r="I3441" s="335"/>
    </row>
    <row r="3442" spans="9:9" ht="12" customHeight="1" x14ac:dyDescent="0.3">
      <c r="I3442" s="335" t="s">
        <v>226</v>
      </c>
    </row>
    <row r="3443" spans="9:9" ht="12" customHeight="1" x14ac:dyDescent="0.3">
      <c r="I3443" s="335"/>
    </row>
    <row r="3444" spans="9:9" ht="12" customHeight="1" x14ac:dyDescent="0.3">
      <c r="I3444" s="335"/>
    </row>
    <row r="3445" spans="9:9" ht="12" customHeight="1" x14ac:dyDescent="0.3">
      <c r="I3445" s="335" t="s">
        <v>226</v>
      </c>
    </row>
    <row r="3446" spans="9:9" ht="12" customHeight="1" x14ac:dyDescent="0.3">
      <c r="I3446" s="335"/>
    </row>
    <row r="3447" spans="9:9" ht="12" customHeight="1" x14ac:dyDescent="0.3">
      <c r="I3447" s="335" t="s">
        <v>226</v>
      </c>
    </row>
    <row r="3448" spans="9:9" ht="15.75" customHeight="1" x14ac:dyDescent="0.3"/>
    <row r="3449" spans="9:9" ht="15.75" customHeight="1" x14ac:dyDescent="0.3"/>
    <row r="3450" spans="9:9" ht="15.75" customHeight="1" x14ac:dyDescent="0.3"/>
    <row r="3451" spans="9:9" ht="15.75" customHeight="1" x14ac:dyDescent="0.3"/>
    <row r="3452" spans="9:9" ht="15.75" customHeight="1" x14ac:dyDescent="0.3"/>
    <row r="3453" spans="9:9" ht="15.75" customHeight="1" x14ac:dyDescent="0.3"/>
    <row r="3454" spans="9:9" ht="15.75" customHeight="1" x14ac:dyDescent="0.3"/>
    <row r="3455" spans="9:9" ht="15.75" customHeight="1" x14ac:dyDescent="0.3"/>
    <row r="3456" spans="9:9" ht="12" customHeight="1" x14ac:dyDescent="0.3">
      <c r="I3456" s="335" t="s">
        <v>226</v>
      </c>
    </row>
    <row r="3457" spans="9:9" ht="12" customHeight="1" x14ac:dyDescent="0.3">
      <c r="I3457" s="335"/>
    </row>
    <row r="3458" spans="9:9" ht="12" customHeight="1" x14ac:dyDescent="0.3">
      <c r="I3458" s="335" t="s">
        <v>225</v>
      </c>
    </row>
    <row r="3459" spans="9:9" ht="12" customHeight="1" x14ac:dyDescent="0.3">
      <c r="I3459" s="335"/>
    </row>
    <row r="3460" spans="9:9" ht="12" customHeight="1" x14ac:dyDescent="0.3">
      <c r="I3460" s="335" t="s">
        <v>226</v>
      </c>
    </row>
    <row r="3461" spans="9:9" ht="12" customHeight="1" x14ac:dyDescent="0.3">
      <c r="I3461" s="335" t="s">
        <v>225</v>
      </c>
    </row>
    <row r="3462" spans="9:9" ht="15.75" customHeight="1" x14ac:dyDescent="0.3"/>
    <row r="3463" spans="9:9" ht="15.75" customHeight="1" x14ac:dyDescent="0.3"/>
    <row r="3464" spans="9:9" ht="15.75" customHeight="1" x14ac:dyDescent="0.3"/>
    <row r="3465" spans="9:9" ht="15.75" customHeight="1" x14ac:dyDescent="0.3"/>
    <row r="3466" spans="9:9" ht="15.75" customHeight="1" x14ac:dyDescent="0.3"/>
    <row r="3467" spans="9:9" ht="15.75" customHeight="1" x14ac:dyDescent="0.3"/>
    <row r="3468" spans="9:9" ht="15.75" customHeight="1" x14ac:dyDescent="0.3"/>
    <row r="3469" spans="9:9" ht="15.75" customHeight="1" x14ac:dyDescent="0.3"/>
    <row r="3470" spans="9:9" ht="15.75" customHeight="1" x14ac:dyDescent="0.3"/>
    <row r="3471" spans="9:9" ht="15.75" customHeight="1" x14ac:dyDescent="0.3"/>
    <row r="3472" spans="9:9" ht="15.75" customHeight="1" x14ac:dyDescent="0.3"/>
    <row r="3473" spans="9:9" ht="15.75" customHeight="1" x14ac:dyDescent="0.3"/>
    <row r="3474" spans="9:9" ht="15.75" customHeight="1" x14ac:dyDescent="0.3"/>
    <row r="3475" spans="9:9" ht="15.75" customHeight="1" x14ac:dyDescent="0.3"/>
    <row r="3476" spans="9:9" ht="15.75" customHeight="1" x14ac:dyDescent="0.3"/>
    <row r="3477" spans="9:9" ht="15.75" customHeight="1" x14ac:dyDescent="0.3"/>
    <row r="3478" spans="9:9" ht="15.75" customHeight="1" x14ac:dyDescent="0.3"/>
    <row r="3479" spans="9:9" ht="15.75" customHeight="1" x14ac:dyDescent="0.3"/>
    <row r="3480" spans="9:9" ht="12" customHeight="1" x14ac:dyDescent="0.3">
      <c r="I3480" s="335" t="s">
        <v>226</v>
      </c>
    </row>
  </sheetData>
  <autoFilter ref="A1:G1682" xr:uid="{00000000-0009-0000-0000-000006000000}"/>
  <mergeCells count="5">
    <mergeCell ref="A1:B1"/>
    <mergeCell ref="E1:F1"/>
    <mergeCell ref="Q1:R1"/>
    <mergeCell ref="E2:F2"/>
    <mergeCell ref="E3:F3"/>
  </mergeCells>
  <conditionalFormatting sqref="I1 I4:I3480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71"/>
  <sheetViews>
    <sheetView workbookViewId="0">
      <pane ySplit="1" topLeftCell="A2" activePane="bottomLeft" state="frozen"/>
      <selection pane="bottomLeft" activeCell="B7" sqref="B7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59"/>
      <c r="F1" s="565" t="s">
        <v>492</v>
      </c>
      <c r="G1" s="559"/>
      <c r="H1" s="564" t="str">
        <f>'Proposed Budget'!C33</f>
        <v>Vehicle Maintenance</v>
      </c>
      <c r="I1" s="559"/>
      <c r="J1" s="565" t="str">
        <f>'Proposed Budget'!C34</f>
        <v>Car Insurance</v>
      </c>
      <c r="K1" s="559"/>
      <c r="L1" s="564" t="str">
        <f>'Proposed Budget'!C35</f>
        <v>Rental Garbage</v>
      </c>
      <c r="M1" s="559"/>
      <c r="N1" s="565" t="str">
        <f>'Proposed Budget'!C36</f>
        <v>Garbage</v>
      </c>
      <c r="O1" s="559"/>
      <c r="P1" s="564" t="str">
        <f>'Monthly Breakdown'!C37</f>
        <v>Sanitation - Main</v>
      </c>
      <c r="Q1" s="559"/>
      <c r="R1" s="565" t="str">
        <f>'Proposed Budget'!C38</f>
        <v>Camping/Vacation</v>
      </c>
      <c r="S1" s="559"/>
      <c r="T1" s="564" t="str">
        <f>'Proposed Budget'!C39</f>
        <v>Home Maintenance</v>
      </c>
      <c r="U1" s="559"/>
      <c r="V1" s="565" t="str">
        <f>'Proposed Budget'!C40</f>
        <v>Rental Repairs</v>
      </c>
      <c r="W1" s="559"/>
      <c r="X1" s="564" t="str">
        <f>'Proposed Budget'!C41</f>
        <v>Rental Insurance</v>
      </c>
      <c r="Y1" s="559"/>
      <c r="Z1" s="565" t="str">
        <f>'Proposed Budget'!C42</f>
        <v>Rental Property Taxes</v>
      </c>
      <c r="AA1" s="559"/>
      <c r="AB1" s="564" t="str">
        <f>'Proposed Budget'!C43</f>
        <v>Rental Sanitation</v>
      </c>
      <c r="AC1" s="559"/>
    </row>
    <row r="2" spans="1:29" ht="14.25" customHeight="1" x14ac:dyDescent="0.3">
      <c r="A2" s="341">
        <f t="shared" ref="A2:A3" si="0">SUM(G2,E2,U2,I2,S2,O2,K2,M2,Q2,W2,Y2,AA2,AC2)</f>
        <v>7405.6500000000005</v>
      </c>
      <c r="B2" s="339"/>
      <c r="C2" s="340"/>
      <c r="D2" s="342" t="s">
        <v>493</v>
      </c>
      <c r="E2" s="343">
        <f>E3-E129</f>
        <v>23258.329999999998</v>
      </c>
      <c r="F2" s="344" t="s">
        <v>493</v>
      </c>
      <c r="G2" s="345">
        <f>G3-G129</f>
        <v>1286.0100000000002</v>
      </c>
      <c r="H2" s="343" t="s">
        <v>493</v>
      </c>
      <c r="I2" s="343">
        <f>I3-I129</f>
        <v>1533.3599999999997</v>
      </c>
      <c r="J2" s="344" t="s">
        <v>493</v>
      </c>
      <c r="K2" s="345">
        <f>K3-K129</f>
        <v>721</v>
      </c>
      <c r="L2" s="343" t="s">
        <v>493</v>
      </c>
      <c r="M2" s="343">
        <f>M3-M129</f>
        <v>31.47</v>
      </c>
      <c r="N2" s="345" t="s">
        <v>493</v>
      </c>
      <c r="O2" s="345">
        <f>O3-O129</f>
        <v>31.47</v>
      </c>
      <c r="P2" s="343" t="s">
        <v>493</v>
      </c>
      <c r="Q2" s="343">
        <f>Q3-Q129</f>
        <v>30.720000000000027</v>
      </c>
      <c r="R2" s="345" t="s">
        <v>493</v>
      </c>
      <c r="S2" s="345">
        <f>S3-S129</f>
        <v>-2928.84</v>
      </c>
      <c r="T2" s="346" t="s">
        <v>493</v>
      </c>
      <c r="U2" s="343">
        <f>U3-U129</f>
        <v>-17375.309999999998</v>
      </c>
      <c r="V2" s="345" t="s">
        <v>493</v>
      </c>
      <c r="W2" s="345">
        <f>W3-W129</f>
        <v>900</v>
      </c>
      <c r="X2" s="343" t="s">
        <v>493</v>
      </c>
      <c r="Y2" s="343">
        <f>Y3-Y129</f>
        <v>264.5</v>
      </c>
      <c r="Z2" s="345" t="s">
        <v>493</v>
      </c>
      <c r="AA2" s="345">
        <f>AA3-AA129</f>
        <v>-377.7800000000002</v>
      </c>
      <c r="AB2" s="343" t="s">
        <v>493</v>
      </c>
      <c r="AC2" s="343">
        <f>AC3-AC129</f>
        <v>30.720000000000027</v>
      </c>
    </row>
    <row r="3" spans="1:29" ht="14.25" customHeight="1" x14ac:dyDescent="0.3">
      <c r="A3" s="341">
        <f t="shared" si="0"/>
        <v>19646.140000000007</v>
      </c>
      <c r="B3" s="347"/>
      <c r="C3" s="340"/>
      <c r="D3" s="342" t="s">
        <v>494</v>
      </c>
      <c r="E3" s="343">
        <f>SUM(E6:E129)-SUM(D6:D129)</f>
        <v>24968.82</v>
      </c>
      <c r="F3" s="345" t="s">
        <v>494</v>
      </c>
      <c r="G3" s="345">
        <f>SUM(G6:G129)-SUM(F6:F129)</f>
        <v>1786.0100000000002</v>
      </c>
      <c r="H3" s="343" t="s">
        <v>494</v>
      </c>
      <c r="I3" s="343">
        <f>SUM(I6:I129)-SUM(H6:H129)</f>
        <v>3533.3599999999997</v>
      </c>
      <c r="J3" s="345" t="s">
        <v>494</v>
      </c>
      <c r="K3" s="345">
        <f>SUM(K6:K129)-SUM(J6:J129)</f>
        <v>1721</v>
      </c>
      <c r="L3" s="343" t="s">
        <v>494</v>
      </c>
      <c r="M3" s="343">
        <f>SUM(M6:M129)-SUM(L6:L129)</f>
        <v>96.47</v>
      </c>
      <c r="N3" s="345" t="s">
        <v>494</v>
      </c>
      <c r="O3" s="345">
        <f>SUM(O6:O129)-SUM(N6:N129)</f>
        <v>96.47</v>
      </c>
      <c r="P3" s="343" t="s">
        <v>494</v>
      </c>
      <c r="Q3" s="343">
        <f>SUM(Q6:Q129)-SUM(P6:P129)</f>
        <v>130.72000000000003</v>
      </c>
      <c r="R3" s="345" t="s">
        <v>494</v>
      </c>
      <c r="S3" s="345">
        <f>SUM(S6:S129)-SUM(R6:R129)</f>
        <v>-928.84000000000015</v>
      </c>
      <c r="T3" s="343" t="s">
        <v>494</v>
      </c>
      <c r="U3" s="343">
        <f>SUM(U6:U129)-SUM(T6:T129)</f>
        <v>-14875.309999999998</v>
      </c>
      <c r="V3" s="345" t="s">
        <v>494</v>
      </c>
      <c r="W3" s="345">
        <f>SUM(W6:W129)-SUM(V6:V129)</f>
        <v>1400</v>
      </c>
      <c r="X3" s="343" t="s">
        <v>494</v>
      </c>
      <c r="Y3" s="343">
        <f>SUM(Y6:Y129)-SUM(X6:X129)</f>
        <v>464.5</v>
      </c>
      <c r="Z3" s="345" t="s">
        <v>494</v>
      </c>
      <c r="AA3" s="345">
        <f>SUM(AA6:AA129)-SUM(Z6:Z129)</f>
        <v>1122.2199999999998</v>
      </c>
      <c r="AB3" s="343" t="s">
        <v>494</v>
      </c>
      <c r="AC3" s="343">
        <f>SUM(AC6:AC129)-SUM(AB6:AB129)</f>
        <v>130.72000000000003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59"/>
      <c r="F4" s="565" t="s">
        <v>496</v>
      </c>
      <c r="G4" s="559"/>
      <c r="H4" s="564" t="s">
        <v>496</v>
      </c>
      <c r="I4" s="559"/>
      <c r="J4" s="565" t="s">
        <v>496</v>
      </c>
      <c r="K4" s="559"/>
      <c r="L4" s="564" t="s">
        <v>496</v>
      </c>
      <c r="M4" s="559"/>
      <c r="N4" s="565" t="s">
        <v>496</v>
      </c>
      <c r="O4" s="559"/>
      <c r="P4" s="564" t="s">
        <v>496</v>
      </c>
      <c r="Q4" s="559"/>
      <c r="R4" s="565" t="s">
        <v>497</v>
      </c>
      <c r="S4" s="559"/>
      <c r="T4" s="564" t="s">
        <v>498</v>
      </c>
      <c r="U4" s="559"/>
      <c r="V4" s="565" t="s">
        <v>496</v>
      </c>
      <c r="W4" s="559"/>
      <c r="X4" s="564" t="s">
        <v>496</v>
      </c>
      <c r="Y4" s="559"/>
      <c r="Z4" s="565" t="s">
        <v>496</v>
      </c>
      <c r="AA4" s="559"/>
      <c r="AB4" s="564" t="s">
        <v>496</v>
      </c>
      <c r="AC4" s="559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SUM(D6:D128)</f>
        <v>19711.29</v>
      </c>
      <c r="E5" s="343">
        <f t="shared" si="1"/>
        <v>42969.62</v>
      </c>
      <c r="F5" s="345">
        <f t="shared" si="1"/>
        <v>0</v>
      </c>
      <c r="G5" s="345">
        <f t="shared" si="1"/>
        <v>1286.0100000000002</v>
      </c>
      <c r="H5" s="343">
        <f t="shared" si="1"/>
        <v>1616.6400000000003</v>
      </c>
      <c r="I5" s="343">
        <f t="shared" si="1"/>
        <v>3150</v>
      </c>
      <c r="J5" s="345">
        <f t="shared" si="1"/>
        <v>2159</v>
      </c>
      <c r="K5" s="345">
        <f t="shared" si="1"/>
        <v>2880</v>
      </c>
      <c r="L5" s="343">
        <f t="shared" si="1"/>
        <v>193.53</v>
      </c>
      <c r="M5" s="343">
        <f t="shared" si="1"/>
        <v>225</v>
      </c>
      <c r="N5" s="345">
        <f t="shared" si="1"/>
        <v>193.53</v>
      </c>
      <c r="O5" s="345">
        <f t="shared" si="1"/>
        <v>225</v>
      </c>
      <c r="P5" s="343">
        <f t="shared" si="1"/>
        <v>374.28</v>
      </c>
      <c r="Q5" s="343">
        <f t="shared" si="1"/>
        <v>405</v>
      </c>
      <c r="R5" s="345">
        <f t="shared" si="1"/>
        <v>6528.84</v>
      </c>
      <c r="S5" s="345">
        <f t="shared" si="1"/>
        <v>3600</v>
      </c>
      <c r="T5" s="343">
        <f t="shared" si="1"/>
        <v>20750.309999999998</v>
      </c>
      <c r="U5" s="343">
        <f t="shared" si="1"/>
        <v>3375</v>
      </c>
      <c r="V5" s="345">
        <f t="shared" si="1"/>
        <v>0</v>
      </c>
      <c r="W5" s="345">
        <f t="shared" si="1"/>
        <v>900</v>
      </c>
      <c r="X5" s="343">
        <f t="shared" si="1"/>
        <v>500.5</v>
      </c>
      <c r="Y5" s="343">
        <f t="shared" si="1"/>
        <v>765</v>
      </c>
      <c r="Z5" s="345">
        <f t="shared" si="1"/>
        <v>2447.7800000000002</v>
      </c>
      <c r="AA5" s="345">
        <f t="shared" si="1"/>
        <v>2070</v>
      </c>
      <c r="AB5" s="343">
        <f t="shared" si="1"/>
        <v>374.28</v>
      </c>
      <c r="AC5" s="343">
        <f t="shared" si="1"/>
        <v>405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46295</v>
      </c>
      <c r="B7" s="347">
        <f t="shared" ref="B7:B57" si="2">SUM(E7,U7,K7,G7,I7,S7,O7,M7,Q7,W7,Y7,AA7,AC7)-SUM(D7,F7,T7,H7,R7,N7,J7,L7,P7,V7,X7,Z7,AB7)</f>
        <v>2000</v>
      </c>
      <c r="C7" s="348" t="s">
        <v>1076</v>
      </c>
      <c r="D7" s="342"/>
      <c r="E7" s="343"/>
      <c r="F7" s="345"/>
      <c r="G7" s="345"/>
      <c r="H7" s="343"/>
      <c r="I7" s="343">
        <v>350</v>
      </c>
      <c r="J7" s="345"/>
      <c r="K7" s="345">
        <v>320</v>
      </c>
      <c r="L7" s="343"/>
      <c r="M7" s="343">
        <v>25</v>
      </c>
      <c r="N7" s="345"/>
      <c r="O7" s="345">
        <v>25</v>
      </c>
      <c r="P7" s="343"/>
      <c r="Q7" s="343">
        <v>45</v>
      </c>
      <c r="R7" s="345"/>
      <c r="S7" s="345">
        <v>400</v>
      </c>
      <c r="T7" s="343"/>
      <c r="U7" s="343">
        <v>375</v>
      </c>
      <c r="V7" s="345"/>
      <c r="W7" s="345">
        <v>100</v>
      </c>
      <c r="X7" s="343"/>
      <c r="Y7" s="343">
        <v>85</v>
      </c>
      <c r="Z7" s="345"/>
      <c r="AA7" s="345">
        <v>230</v>
      </c>
      <c r="AB7" s="343"/>
      <c r="AC7" s="343">
        <v>45</v>
      </c>
    </row>
    <row r="8" spans="1:29" ht="14.25" customHeight="1" x14ac:dyDescent="0.3">
      <c r="A8" s="338">
        <v>46295</v>
      </c>
      <c r="B8" s="347">
        <f t="shared" si="2"/>
        <v>60.95</v>
      </c>
      <c r="C8" s="348" t="s">
        <v>509</v>
      </c>
      <c r="D8" s="342"/>
      <c r="E8" s="343"/>
      <c r="F8" s="345"/>
      <c r="G8" s="345">
        <v>60.95</v>
      </c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46279</v>
      </c>
      <c r="B9" s="347">
        <f t="shared" si="2"/>
        <v>-1360</v>
      </c>
      <c r="C9" s="348" t="s">
        <v>1057</v>
      </c>
      <c r="D9" s="342"/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>
        <v>1360</v>
      </c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46273</v>
      </c>
      <c r="B10" s="347">
        <f t="shared" si="2"/>
        <v>-960</v>
      </c>
      <c r="C10" s="348" t="s">
        <v>901</v>
      </c>
      <c r="D10" s="342"/>
      <c r="E10" s="343"/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>
        <v>960</v>
      </c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46272</v>
      </c>
      <c r="B11" s="347">
        <f t="shared" si="2"/>
        <v>-600</v>
      </c>
      <c r="C11" s="348" t="s">
        <v>529</v>
      </c>
      <c r="D11" s="342">
        <v>600</v>
      </c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46265</v>
      </c>
      <c r="B12" s="347">
        <f t="shared" si="2"/>
        <v>6794.38</v>
      </c>
      <c r="C12" s="348" t="s">
        <v>1037</v>
      </c>
      <c r="D12" s="342"/>
      <c r="E12" s="343">
        <v>6794.38</v>
      </c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46265</v>
      </c>
      <c r="B13" s="347">
        <f t="shared" si="2"/>
        <v>2000</v>
      </c>
      <c r="C13" s="348" t="s">
        <v>1033</v>
      </c>
      <c r="D13" s="342"/>
      <c r="E13" s="343"/>
      <c r="F13" s="345"/>
      <c r="G13" s="345"/>
      <c r="H13" s="343"/>
      <c r="I13" s="343">
        <v>350</v>
      </c>
      <c r="J13" s="345"/>
      <c r="K13" s="345">
        <v>320</v>
      </c>
      <c r="L13" s="343"/>
      <c r="M13" s="343">
        <v>25</v>
      </c>
      <c r="N13" s="345"/>
      <c r="O13" s="345">
        <v>25</v>
      </c>
      <c r="P13" s="343"/>
      <c r="Q13" s="343">
        <v>45</v>
      </c>
      <c r="R13" s="345"/>
      <c r="S13" s="345">
        <v>400</v>
      </c>
      <c r="T13" s="343"/>
      <c r="U13" s="343">
        <v>375</v>
      </c>
      <c r="V13" s="345"/>
      <c r="W13" s="345">
        <v>100</v>
      </c>
      <c r="X13" s="343"/>
      <c r="Y13" s="343">
        <v>85</v>
      </c>
      <c r="Z13" s="345"/>
      <c r="AA13" s="345">
        <v>230</v>
      </c>
      <c r="AB13" s="343"/>
      <c r="AC13" s="343">
        <v>45</v>
      </c>
    </row>
    <row r="14" spans="1:29" ht="14.25" customHeight="1" x14ac:dyDescent="0.3">
      <c r="A14" s="338">
        <v>46265</v>
      </c>
      <c r="B14" s="347">
        <f t="shared" si="2"/>
        <v>53.41</v>
      </c>
      <c r="C14" s="348" t="s">
        <v>504</v>
      </c>
      <c r="D14" s="342"/>
      <c r="E14" s="343"/>
      <c r="F14" s="345"/>
      <c r="G14" s="345">
        <v>53.41</v>
      </c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46265</v>
      </c>
      <c r="B15" s="347">
        <f t="shared" si="2"/>
        <v>0.41</v>
      </c>
      <c r="C15" s="348" t="s">
        <v>505</v>
      </c>
      <c r="D15" s="342"/>
      <c r="E15" s="343"/>
      <c r="F15" s="345"/>
      <c r="G15" s="345">
        <v>0.41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46265</v>
      </c>
      <c r="B16" s="347">
        <f t="shared" si="2"/>
        <v>-191.64</v>
      </c>
      <c r="C16" s="348" t="s">
        <v>423</v>
      </c>
      <c r="D16" s="342"/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>
        <v>95.82</v>
      </c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>
        <v>95.82</v>
      </c>
      <c r="AC16" s="343"/>
    </row>
    <row r="17" spans="1:29" ht="14.25" customHeight="1" x14ac:dyDescent="0.3">
      <c r="A17" s="338">
        <v>46261</v>
      </c>
      <c r="B17" s="347">
        <f t="shared" si="2"/>
        <v>99.61</v>
      </c>
      <c r="C17" s="348" t="s">
        <v>509</v>
      </c>
      <c r="D17" s="342"/>
      <c r="E17" s="343"/>
      <c r="F17" s="345"/>
      <c r="G17" s="345">
        <v>99.61</v>
      </c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46253</v>
      </c>
      <c r="B18" s="347">
        <f t="shared" si="2"/>
        <v>-219.38</v>
      </c>
      <c r="C18" s="348" t="s">
        <v>1034</v>
      </c>
      <c r="D18" s="342"/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>
        <v>219.38</v>
      </c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46244</v>
      </c>
      <c r="B19" s="347">
        <f t="shared" si="2"/>
        <v>-960</v>
      </c>
      <c r="C19" s="348" t="s">
        <v>901</v>
      </c>
      <c r="D19" s="342"/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>
        <v>960</v>
      </c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46243</v>
      </c>
      <c r="B20" s="347">
        <f t="shared" si="2"/>
        <v>-116.04</v>
      </c>
      <c r="C20" s="348" t="s">
        <v>858</v>
      </c>
      <c r="D20" s="342">
        <v>116.04</v>
      </c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46240</v>
      </c>
      <c r="B21" s="347">
        <f t="shared" si="2"/>
        <v>52.8</v>
      </c>
      <c r="C21" s="348" t="s">
        <v>509</v>
      </c>
      <c r="D21" s="342"/>
      <c r="E21" s="343"/>
      <c r="F21" s="345"/>
      <c r="G21" s="345">
        <v>52.8</v>
      </c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46238</v>
      </c>
      <c r="B22" s="347">
        <f t="shared" si="2"/>
        <v>-500</v>
      </c>
      <c r="C22" s="348" t="s">
        <v>896</v>
      </c>
      <c r="D22" s="342">
        <v>500</v>
      </c>
      <c r="E22" s="343"/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46238</v>
      </c>
      <c r="B23" s="347">
        <f t="shared" si="2"/>
        <v>-500</v>
      </c>
      <c r="C23" s="348" t="s">
        <v>897</v>
      </c>
      <c r="D23" s="342">
        <v>500</v>
      </c>
      <c r="E23" s="343"/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46238</v>
      </c>
      <c r="B24" s="347">
        <f t="shared" si="2"/>
        <v>-121.4</v>
      </c>
      <c r="C24" s="348" t="s">
        <v>533</v>
      </c>
      <c r="D24" s="342"/>
      <c r="E24" s="343"/>
      <c r="F24" s="345"/>
      <c r="G24" s="345"/>
      <c r="H24" s="343">
        <v>121.4</v>
      </c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46234</v>
      </c>
      <c r="B25" s="347">
        <f t="shared" si="2"/>
        <v>8746.27</v>
      </c>
      <c r="C25" s="348" t="s">
        <v>1004</v>
      </c>
      <c r="D25" s="342"/>
      <c r="E25" s="343">
        <v>8746.27</v>
      </c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46234</v>
      </c>
      <c r="B26" s="347">
        <f t="shared" si="2"/>
        <v>2000</v>
      </c>
      <c r="C26" s="348" t="s">
        <v>1005</v>
      </c>
      <c r="D26" s="342"/>
      <c r="E26" s="343"/>
      <c r="F26" s="345"/>
      <c r="G26" s="345"/>
      <c r="H26" s="343"/>
      <c r="I26" s="343">
        <v>350</v>
      </c>
      <c r="J26" s="345"/>
      <c r="K26" s="345">
        <v>320</v>
      </c>
      <c r="L26" s="343"/>
      <c r="M26" s="343">
        <v>25</v>
      </c>
      <c r="N26" s="345"/>
      <c r="O26" s="345">
        <v>25</v>
      </c>
      <c r="P26" s="343"/>
      <c r="Q26" s="343">
        <v>45</v>
      </c>
      <c r="R26" s="345"/>
      <c r="S26" s="345">
        <v>400</v>
      </c>
      <c r="T26" s="343"/>
      <c r="U26" s="343">
        <v>375</v>
      </c>
      <c r="V26" s="345"/>
      <c r="W26" s="345">
        <v>100</v>
      </c>
      <c r="X26" s="343"/>
      <c r="Y26" s="343">
        <v>85</v>
      </c>
      <c r="Z26" s="345"/>
      <c r="AA26" s="345">
        <v>230</v>
      </c>
      <c r="AB26" s="343"/>
      <c r="AC26" s="343">
        <v>45</v>
      </c>
    </row>
    <row r="27" spans="1:29" ht="14.25" customHeight="1" x14ac:dyDescent="0.3">
      <c r="A27" s="338">
        <v>46234</v>
      </c>
      <c r="B27" s="347">
        <f t="shared" si="2"/>
        <v>0.22</v>
      </c>
      <c r="C27" s="348" t="s">
        <v>505</v>
      </c>
      <c r="D27" s="342"/>
      <c r="E27" s="343"/>
      <c r="F27" s="345"/>
      <c r="G27" s="345">
        <v>0.22</v>
      </c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46232</v>
      </c>
      <c r="B28" s="347">
        <f t="shared" si="2"/>
        <v>52.7</v>
      </c>
      <c r="C28" s="348" t="s">
        <v>504</v>
      </c>
      <c r="D28" s="342"/>
      <c r="E28" s="343"/>
      <c r="F28" s="345"/>
      <c r="G28" s="345">
        <v>52.7</v>
      </c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46231</v>
      </c>
      <c r="B29" s="347">
        <f t="shared" si="2"/>
        <v>-1171.3800000000001</v>
      </c>
      <c r="C29" s="348" t="s">
        <v>525</v>
      </c>
      <c r="D29" s="342"/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>
        <v>1171.3800000000001</v>
      </c>
      <c r="AA29" s="345"/>
      <c r="AB29" s="343"/>
      <c r="AC29" s="343"/>
    </row>
    <row r="30" spans="1:29" ht="14.25" customHeight="1" x14ac:dyDescent="0.3">
      <c r="A30" s="338">
        <v>46226</v>
      </c>
      <c r="B30" s="347">
        <f t="shared" si="2"/>
        <v>-133.13999999999999</v>
      </c>
      <c r="C30" s="348" t="s">
        <v>315</v>
      </c>
      <c r="D30" s="342"/>
      <c r="E30" s="343"/>
      <c r="F30" s="345"/>
      <c r="G30" s="345"/>
      <c r="H30" s="343"/>
      <c r="I30" s="343"/>
      <c r="J30" s="345"/>
      <c r="K30" s="345"/>
      <c r="L30" s="343">
        <v>66.569999999999993</v>
      </c>
      <c r="M30" s="343"/>
      <c r="N30" s="345">
        <v>66.569999999999993</v>
      </c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46214</v>
      </c>
      <c r="B31" s="347">
        <f t="shared" si="2"/>
        <v>53.11</v>
      </c>
      <c r="C31" s="348" t="s">
        <v>509</v>
      </c>
      <c r="D31" s="342"/>
      <c r="E31" s="343"/>
      <c r="F31" s="345"/>
      <c r="G31" s="345">
        <v>53.11</v>
      </c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46212</v>
      </c>
      <c r="B32" s="347">
        <f t="shared" si="2"/>
        <v>300</v>
      </c>
      <c r="C32" s="348" t="s">
        <v>973</v>
      </c>
      <c r="D32" s="342"/>
      <c r="E32" s="343">
        <v>300</v>
      </c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46211</v>
      </c>
      <c r="B33" s="347">
        <f t="shared" si="2"/>
        <v>-960</v>
      </c>
      <c r="C33" s="348" t="s">
        <v>901</v>
      </c>
      <c r="D33" s="342"/>
      <c r="E33" s="343"/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>
        <v>960</v>
      </c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46209</v>
      </c>
      <c r="B34" s="347">
        <f t="shared" si="2"/>
        <v>-1182.68</v>
      </c>
      <c r="C34" s="348" t="s">
        <v>1002</v>
      </c>
      <c r="D34" s="342">
        <v>1182.68</v>
      </c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46209</v>
      </c>
      <c r="B35" s="347">
        <f t="shared" si="2"/>
        <v>350</v>
      </c>
      <c r="C35" s="348" t="s">
        <v>971</v>
      </c>
      <c r="D35" s="342"/>
      <c r="E35" s="343">
        <v>350</v>
      </c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46209</v>
      </c>
      <c r="B36" s="347">
        <f t="shared" si="2"/>
        <v>-8500</v>
      </c>
      <c r="C36" s="348" t="s">
        <v>957</v>
      </c>
      <c r="D36" s="342">
        <v>8500</v>
      </c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46209</v>
      </c>
      <c r="B37" s="347">
        <f t="shared" si="2"/>
        <v>-150</v>
      </c>
      <c r="C37" s="348" t="s">
        <v>972</v>
      </c>
      <c r="D37" s="342"/>
      <c r="E37" s="343"/>
      <c r="F37" s="345"/>
      <c r="G37" s="345"/>
      <c r="H37" s="343">
        <v>150</v>
      </c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46205</v>
      </c>
      <c r="B38" s="347">
        <f t="shared" si="2"/>
        <v>-783</v>
      </c>
      <c r="C38" s="348" t="s">
        <v>1001</v>
      </c>
      <c r="D38" s="342"/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>
        <v>783</v>
      </c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46203</v>
      </c>
      <c r="B39" s="347">
        <f t="shared" si="2"/>
        <v>6487.16</v>
      </c>
      <c r="C39" s="348" t="s">
        <v>970</v>
      </c>
      <c r="D39" s="342"/>
      <c r="E39" s="343">
        <v>6487.16</v>
      </c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46203</v>
      </c>
      <c r="B40" s="347">
        <f t="shared" si="2"/>
        <v>2000</v>
      </c>
      <c r="C40" s="348" t="s">
        <v>944</v>
      </c>
      <c r="D40" s="342"/>
      <c r="E40" s="343"/>
      <c r="F40" s="345"/>
      <c r="G40" s="345"/>
      <c r="H40" s="343"/>
      <c r="I40" s="343">
        <v>350</v>
      </c>
      <c r="J40" s="345"/>
      <c r="K40" s="345">
        <v>320</v>
      </c>
      <c r="L40" s="343"/>
      <c r="M40" s="343">
        <v>25</v>
      </c>
      <c r="N40" s="345"/>
      <c r="O40" s="345">
        <v>25</v>
      </c>
      <c r="P40" s="343"/>
      <c r="Q40" s="343">
        <v>45</v>
      </c>
      <c r="R40" s="345"/>
      <c r="S40" s="345">
        <v>400</v>
      </c>
      <c r="T40" s="343"/>
      <c r="U40" s="343">
        <v>375</v>
      </c>
      <c r="V40" s="345"/>
      <c r="W40" s="345">
        <v>100</v>
      </c>
      <c r="X40" s="343"/>
      <c r="Y40" s="343">
        <v>85</v>
      </c>
      <c r="Z40" s="345"/>
      <c r="AA40" s="345">
        <v>230</v>
      </c>
      <c r="AB40" s="343"/>
      <c r="AC40" s="343">
        <v>45</v>
      </c>
    </row>
    <row r="41" spans="1:29" ht="14.25" customHeight="1" x14ac:dyDescent="0.3">
      <c r="A41" s="338">
        <v>46203</v>
      </c>
      <c r="B41" s="347">
        <f t="shared" si="2"/>
        <v>0.35</v>
      </c>
      <c r="C41" s="348" t="s">
        <v>505</v>
      </c>
      <c r="D41" s="342"/>
      <c r="E41" s="343"/>
      <c r="F41" s="345"/>
      <c r="G41" s="345">
        <v>0.35</v>
      </c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46203</v>
      </c>
      <c r="B42" s="347">
        <f t="shared" si="2"/>
        <v>-580</v>
      </c>
      <c r="C42" s="348" t="s">
        <v>949</v>
      </c>
      <c r="D42" s="342">
        <v>580</v>
      </c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46203</v>
      </c>
      <c r="B43" s="347">
        <f t="shared" si="2"/>
        <v>-185.64</v>
      </c>
      <c r="C43" s="348" t="s">
        <v>423</v>
      </c>
      <c r="D43" s="342"/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>
        <v>92.82</v>
      </c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>
        <v>92.82</v>
      </c>
      <c r="AC43" s="343"/>
    </row>
    <row r="44" spans="1:29" ht="14.25" customHeight="1" x14ac:dyDescent="0.3">
      <c r="A44" s="338">
        <v>46203</v>
      </c>
      <c r="B44" s="347">
        <f t="shared" si="2"/>
        <v>51.56</v>
      </c>
      <c r="C44" s="348" t="s">
        <v>509</v>
      </c>
      <c r="D44" s="342"/>
      <c r="E44" s="343"/>
      <c r="F44" s="345"/>
      <c r="G44" s="345">
        <v>51.56</v>
      </c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46203</v>
      </c>
      <c r="B45" s="347">
        <f t="shared" si="2"/>
        <v>53.44</v>
      </c>
      <c r="C45" s="348" t="s">
        <v>504</v>
      </c>
      <c r="D45" s="342"/>
      <c r="E45" s="343"/>
      <c r="F45" s="345"/>
      <c r="G45" s="345">
        <v>53.44</v>
      </c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46203</v>
      </c>
      <c r="B46" s="347">
        <f t="shared" si="2"/>
        <v>-207.96</v>
      </c>
      <c r="C46" s="348" t="s">
        <v>946</v>
      </c>
      <c r="D46" s="342"/>
      <c r="E46" s="343"/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>
        <v>207.96</v>
      </c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46203</v>
      </c>
      <c r="B47" s="347">
        <f t="shared" si="2"/>
        <v>-1713.1</v>
      </c>
      <c r="C47" s="348" t="s">
        <v>531</v>
      </c>
      <c r="D47" s="342"/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>
        <v>1713.1</v>
      </c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46189</v>
      </c>
      <c r="B48" s="347">
        <f t="shared" si="2"/>
        <v>53.17</v>
      </c>
      <c r="C48" s="348" t="s">
        <v>509</v>
      </c>
      <c r="D48" s="342"/>
      <c r="E48" s="343"/>
      <c r="F48" s="345"/>
      <c r="G48" s="345">
        <v>53.17</v>
      </c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46186</v>
      </c>
      <c r="B49" s="347">
        <f t="shared" si="2"/>
        <v>57.38</v>
      </c>
      <c r="C49" s="348" t="s">
        <v>509</v>
      </c>
      <c r="D49" s="342"/>
      <c r="E49" s="343"/>
      <c r="F49" s="345"/>
      <c r="G49" s="345">
        <v>57.38</v>
      </c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46184</v>
      </c>
      <c r="B50" s="347">
        <f t="shared" si="2"/>
        <v>-2159</v>
      </c>
      <c r="C50" s="348" t="s">
        <v>911</v>
      </c>
      <c r="D50" s="342"/>
      <c r="E50" s="343"/>
      <c r="F50" s="345"/>
      <c r="G50" s="345"/>
      <c r="H50" s="343"/>
      <c r="I50" s="343"/>
      <c r="J50" s="345">
        <v>2159</v>
      </c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46183</v>
      </c>
      <c r="B51" s="347">
        <f t="shared" si="2"/>
        <v>-816.19</v>
      </c>
      <c r="C51" s="348" t="s">
        <v>912</v>
      </c>
      <c r="D51" s="342"/>
      <c r="E51" s="343"/>
      <c r="F51" s="345"/>
      <c r="G51" s="345"/>
      <c r="H51" s="343">
        <v>816.19</v>
      </c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46180</v>
      </c>
      <c r="B52" s="347">
        <f t="shared" si="2"/>
        <v>-313.77999999999997</v>
      </c>
      <c r="C52" s="348" t="s">
        <v>890</v>
      </c>
      <c r="D52" s="342"/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>
        <v>313.77999999999997</v>
      </c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46176</v>
      </c>
      <c r="B53" s="347">
        <f t="shared" si="2"/>
        <v>-1000</v>
      </c>
      <c r="C53" s="348" t="s">
        <v>901</v>
      </c>
      <c r="D53" s="342"/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>
        <v>1000</v>
      </c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46174</v>
      </c>
      <c r="B54" s="347">
        <f t="shared" si="2"/>
        <v>-320</v>
      </c>
      <c r="C54" s="348" t="s">
        <v>913</v>
      </c>
      <c r="D54" s="342">
        <v>320</v>
      </c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46173</v>
      </c>
      <c r="B55" s="347">
        <f t="shared" si="2"/>
        <v>-3000</v>
      </c>
      <c r="C55" s="348" t="s">
        <v>897</v>
      </c>
      <c r="D55" s="342">
        <v>3000</v>
      </c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46173</v>
      </c>
      <c r="B56" s="347">
        <f t="shared" si="2"/>
        <v>-1000</v>
      </c>
      <c r="C56" s="348" t="s">
        <v>896</v>
      </c>
      <c r="D56" s="342">
        <v>1000</v>
      </c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46173</v>
      </c>
      <c r="B57" s="347">
        <f t="shared" si="2"/>
        <v>1160.3599999999999</v>
      </c>
      <c r="C57" s="348" t="s">
        <v>895</v>
      </c>
      <c r="D57" s="342"/>
      <c r="E57" s="343">
        <v>1160.3599999999999</v>
      </c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46173</v>
      </c>
      <c r="B58" s="347">
        <f t="shared" ref="B58:B129" si="3">SUM(E58,U58,K58,G58,I58,S58,O58,M58,Q58,W58,Y58,AA58,AC58)-SUM(D58,F58,T58,H58,R58,N58,J58,L58,P58,V58,X58,Z58,AB58)</f>
        <v>2000</v>
      </c>
      <c r="C58" s="348" t="s">
        <v>886</v>
      </c>
      <c r="D58" s="342"/>
      <c r="E58" s="343"/>
      <c r="F58" s="345"/>
      <c r="G58" s="345"/>
      <c r="H58" s="343"/>
      <c r="I58" s="343">
        <v>350</v>
      </c>
      <c r="J58" s="345"/>
      <c r="K58" s="345">
        <v>320</v>
      </c>
      <c r="L58" s="343"/>
      <c r="M58" s="343">
        <v>25</v>
      </c>
      <c r="N58" s="345"/>
      <c r="O58" s="345">
        <v>25</v>
      </c>
      <c r="P58" s="343"/>
      <c r="Q58" s="343">
        <v>45</v>
      </c>
      <c r="R58" s="345"/>
      <c r="S58" s="345">
        <v>400</v>
      </c>
      <c r="T58" s="343"/>
      <c r="U58" s="343">
        <v>375</v>
      </c>
      <c r="V58" s="345"/>
      <c r="W58" s="345">
        <v>100</v>
      </c>
      <c r="X58" s="343"/>
      <c r="Y58" s="343">
        <v>85</v>
      </c>
      <c r="Z58" s="345"/>
      <c r="AA58" s="345">
        <v>230</v>
      </c>
      <c r="AB58" s="343"/>
      <c r="AC58" s="343">
        <v>45</v>
      </c>
    </row>
    <row r="59" spans="1:29" ht="14.25" customHeight="1" x14ac:dyDescent="0.3">
      <c r="A59" s="338">
        <v>46173</v>
      </c>
      <c r="B59" s="347">
        <f t="shared" si="3"/>
        <v>0.63</v>
      </c>
      <c r="C59" s="348" t="s">
        <v>505</v>
      </c>
      <c r="D59" s="342"/>
      <c r="E59" s="343"/>
      <c r="F59" s="345"/>
      <c r="G59" s="345">
        <v>0.63</v>
      </c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46172</v>
      </c>
      <c r="B60" s="347">
        <f t="shared" si="3"/>
        <v>-530.36</v>
      </c>
      <c r="C60" s="348" t="s">
        <v>890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>
        <v>530.36</v>
      </c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46168</v>
      </c>
      <c r="B61" s="347">
        <f t="shared" si="3"/>
        <v>0</v>
      </c>
      <c r="C61" s="348" t="s">
        <v>887</v>
      </c>
      <c r="D61" s="342">
        <v>400</v>
      </c>
      <c r="E61" s="343">
        <v>400</v>
      </c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46170</v>
      </c>
      <c r="B62" s="347">
        <f t="shared" si="3"/>
        <v>87.5</v>
      </c>
      <c r="C62" s="348" t="s">
        <v>509</v>
      </c>
      <c r="D62" s="342"/>
      <c r="E62" s="343"/>
      <c r="F62" s="345"/>
      <c r="G62" s="345">
        <v>87.5</v>
      </c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46170</v>
      </c>
      <c r="B63" s="347">
        <f t="shared" si="3"/>
        <v>56.18</v>
      </c>
      <c r="C63" s="348" t="s">
        <v>504</v>
      </c>
      <c r="D63" s="342"/>
      <c r="E63" s="343"/>
      <c r="F63" s="345"/>
      <c r="G63" s="345">
        <v>56.18</v>
      </c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46170</v>
      </c>
      <c r="B64" s="347">
        <f t="shared" si="3"/>
        <v>-4500</v>
      </c>
      <c r="C64" s="348" t="s">
        <v>512</v>
      </c>
      <c r="D64" s="342"/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>
        <v>4500</v>
      </c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46166</v>
      </c>
      <c r="B65" s="347">
        <f t="shared" si="3"/>
        <v>-69.2</v>
      </c>
      <c r="C65" s="348" t="s">
        <v>858</v>
      </c>
      <c r="D65" s="342">
        <v>69.2</v>
      </c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46165</v>
      </c>
      <c r="B66" s="347">
        <f t="shared" si="3"/>
        <v>-138.44</v>
      </c>
      <c r="C66" s="348" t="s">
        <v>876</v>
      </c>
      <c r="D66" s="342">
        <v>138.44</v>
      </c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46158</v>
      </c>
      <c r="B67" s="347">
        <f t="shared" si="3"/>
        <v>-87.13</v>
      </c>
      <c r="C67" s="348" t="s">
        <v>847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>
        <v>87.13</v>
      </c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46158</v>
      </c>
      <c r="B68" s="347">
        <f t="shared" si="3"/>
        <v>-95.85</v>
      </c>
      <c r="C68" s="348" t="s">
        <v>849</v>
      </c>
      <c r="D68" s="342"/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>
        <v>95.85</v>
      </c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46157</v>
      </c>
      <c r="B69" s="347">
        <f t="shared" si="3"/>
        <v>-146.15</v>
      </c>
      <c r="C69" s="348" t="s">
        <v>506</v>
      </c>
      <c r="D69" s="342"/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>
        <v>146.15</v>
      </c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46155</v>
      </c>
      <c r="B70" s="347">
        <f t="shared" si="3"/>
        <v>-221.4</v>
      </c>
      <c r="C70" s="348" t="s">
        <v>856</v>
      </c>
      <c r="D70" s="342"/>
      <c r="E70" s="343"/>
      <c r="F70" s="345"/>
      <c r="G70" s="345"/>
      <c r="H70" s="343">
        <v>221.4</v>
      </c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46155</v>
      </c>
      <c r="B71" s="347">
        <f t="shared" si="3"/>
        <v>444.44</v>
      </c>
      <c r="C71" s="348" t="s">
        <v>519</v>
      </c>
      <c r="D71" s="342"/>
      <c r="E71" s="343">
        <v>444.44</v>
      </c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46155</v>
      </c>
      <c r="B72" s="347">
        <f t="shared" si="3"/>
        <v>351.69</v>
      </c>
      <c r="C72" s="348" t="s">
        <v>859</v>
      </c>
      <c r="D72" s="342"/>
      <c r="E72" s="343">
        <v>351.69</v>
      </c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46153</v>
      </c>
      <c r="B73" s="347">
        <f t="shared" si="3"/>
        <v>-1045.8699999999999</v>
      </c>
      <c r="C73" s="348" t="s">
        <v>843</v>
      </c>
      <c r="D73" s="342"/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>
        <v>1045.8699999999999</v>
      </c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46151</v>
      </c>
      <c r="B74" s="347">
        <f t="shared" si="3"/>
        <v>-903.88</v>
      </c>
      <c r="C74" s="348" t="s">
        <v>857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>
        <v>903.88</v>
      </c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46149</v>
      </c>
      <c r="B75" s="347">
        <f t="shared" si="3"/>
        <v>69.400000000000006</v>
      </c>
      <c r="C75" s="348" t="s">
        <v>509</v>
      </c>
      <c r="D75" s="342"/>
      <c r="E75" s="343"/>
      <c r="F75" s="345"/>
      <c r="G75" s="345">
        <v>69.400000000000006</v>
      </c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46148</v>
      </c>
      <c r="B76" s="347">
        <f t="shared" si="3"/>
        <v>-500.5</v>
      </c>
      <c r="C76" s="348" t="s">
        <v>212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>
        <v>500.5</v>
      </c>
      <c r="Y76" s="343"/>
      <c r="Z76" s="345"/>
      <c r="AA76" s="345"/>
      <c r="AB76" s="343"/>
      <c r="AC76" s="343"/>
    </row>
    <row r="77" spans="1:29" ht="14.25" customHeight="1" x14ac:dyDescent="0.3">
      <c r="A77" s="338">
        <v>46148</v>
      </c>
      <c r="B77" s="347">
        <f t="shared" si="3"/>
        <v>-457.94</v>
      </c>
      <c r="C77" s="348" t="s">
        <v>858</v>
      </c>
      <c r="D77" s="342">
        <v>457.94</v>
      </c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46142</v>
      </c>
      <c r="B78" s="347">
        <f t="shared" si="3"/>
        <v>5616.82</v>
      </c>
      <c r="C78" s="348" t="s">
        <v>285</v>
      </c>
      <c r="D78" s="342"/>
      <c r="E78" s="343">
        <v>5616.82</v>
      </c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46142</v>
      </c>
      <c r="B79" s="347">
        <f t="shared" si="3"/>
        <v>2000</v>
      </c>
      <c r="C79" s="348" t="s">
        <v>503</v>
      </c>
      <c r="D79" s="342"/>
      <c r="E79" s="343"/>
      <c r="F79" s="345"/>
      <c r="G79" s="345"/>
      <c r="H79" s="343"/>
      <c r="I79" s="343">
        <v>350</v>
      </c>
      <c r="J79" s="345"/>
      <c r="K79" s="345">
        <v>320</v>
      </c>
      <c r="L79" s="343"/>
      <c r="M79" s="343">
        <v>25</v>
      </c>
      <c r="N79" s="345"/>
      <c r="O79" s="345">
        <v>25</v>
      </c>
      <c r="P79" s="343"/>
      <c r="Q79" s="343">
        <v>45</v>
      </c>
      <c r="R79" s="345"/>
      <c r="S79" s="345">
        <v>400</v>
      </c>
      <c r="T79" s="343"/>
      <c r="U79" s="343">
        <v>375</v>
      </c>
      <c r="V79" s="345"/>
      <c r="W79" s="345">
        <v>100</v>
      </c>
      <c r="X79" s="343"/>
      <c r="Y79" s="343">
        <v>85</v>
      </c>
      <c r="Z79" s="345"/>
      <c r="AA79" s="345">
        <v>230</v>
      </c>
      <c r="AB79" s="343"/>
      <c r="AC79" s="343">
        <v>45</v>
      </c>
    </row>
    <row r="80" spans="1:29" ht="14.25" customHeight="1" x14ac:dyDescent="0.3">
      <c r="A80" s="338">
        <v>46142</v>
      </c>
      <c r="B80" s="347">
        <f t="shared" si="3"/>
        <v>62.26</v>
      </c>
      <c r="C80" s="348" t="s">
        <v>504</v>
      </c>
      <c r="D80" s="342"/>
      <c r="E80" s="343"/>
      <c r="F80" s="345"/>
      <c r="G80" s="345">
        <v>62.26</v>
      </c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46142</v>
      </c>
      <c r="B81" s="347">
        <f t="shared" si="3"/>
        <v>-185.64</v>
      </c>
      <c r="C81" s="348" t="s">
        <v>423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>
        <v>92.82</v>
      </c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>
        <v>92.82</v>
      </c>
      <c r="AC81" s="343"/>
    </row>
    <row r="82" spans="1:29" ht="14.25" customHeight="1" x14ac:dyDescent="0.3">
      <c r="A82" s="338">
        <v>46142</v>
      </c>
      <c r="B82" s="347">
        <f t="shared" si="3"/>
        <v>-127.68</v>
      </c>
      <c r="C82" s="348" t="s">
        <v>315</v>
      </c>
      <c r="D82" s="342"/>
      <c r="E82" s="343"/>
      <c r="F82" s="345"/>
      <c r="G82" s="345"/>
      <c r="H82" s="343"/>
      <c r="I82" s="343"/>
      <c r="J82" s="345"/>
      <c r="K82" s="345"/>
      <c r="L82" s="343">
        <v>63.84</v>
      </c>
      <c r="M82" s="343"/>
      <c r="N82" s="345">
        <v>63.84</v>
      </c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46142</v>
      </c>
      <c r="B83" s="347">
        <f t="shared" si="3"/>
        <v>0.52</v>
      </c>
      <c r="C83" s="348" t="s">
        <v>505</v>
      </c>
      <c r="D83" s="342"/>
      <c r="E83" s="343"/>
      <c r="F83" s="345"/>
      <c r="G83" s="345">
        <v>0.52</v>
      </c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46130</v>
      </c>
      <c r="B84" s="347">
        <f t="shared" si="3"/>
        <v>-578.57000000000005</v>
      </c>
      <c r="C84" s="348" t="s">
        <v>506</v>
      </c>
      <c r="D84" s="342"/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>
        <v>578.57000000000005</v>
      </c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46130</v>
      </c>
      <c r="B85" s="347">
        <f t="shared" si="3"/>
        <v>-93.71</v>
      </c>
      <c r="C85" s="348" t="s">
        <v>507</v>
      </c>
      <c r="D85" s="342"/>
      <c r="E85" s="343"/>
      <c r="F85" s="345"/>
      <c r="G85" s="345"/>
      <c r="H85" s="343">
        <v>93.71</v>
      </c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46130</v>
      </c>
      <c r="B86" s="347">
        <f t="shared" si="3"/>
        <v>-318.36</v>
      </c>
      <c r="C86" s="348" t="s">
        <v>508</v>
      </c>
      <c r="D86" s="342"/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>
        <v>318.36</v>
      </c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46129</v>
      </c>
      <c r="B87" s="347">
        <f t="shared" si="3"/>
        <v>62.19</v>
      </c>
      <c r="C87" s="348" t="s">
        <v>509</v>
      </c>
      <c r="D87" s="342"/>
      <c r="E87" s="343"/>
      <c r="F87" s="345"/>
      <c r="G87" s="345">
        <v>62.19</v>
      </c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46112</v>
      </c>
      <c r="B88" s="347">
        <f t="shared" si="3"/>
        <v>4309.58</v>
      </c>
      <c r="C88" s="348" t="s">
        <v>510</v>
      </c>
      <c r="D88" s="342"/>
      <c r="E88" s="343">
        <v>4309.58</v>
      </c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46112</v>
      </c>
      <c r="B89" s="347">
        <f t="shared" si="3"/>
        <v>2000</v>
      </c>
      <c r="C89" s="348" t="s">
        <v>511</v>
      </c>
      <c r="D89" s="342"/>
      <c r="E89" s="343"/>
      <c r="F89" s="345"/>
      <c r="G89" s="345"/>
      <c r="H89" s="343"/>
      <c r="I89" s="343">
        <v>350</v>
      </c>
      <c r="J89" s="345"/>
      <c r="K89" s="345">
        <v>320</v>
      </c>
      <c r="L89" s="343"/>
      <c r="M89" s="343">
        <v>25</v>
      </c>
      <c r="N89" s="345"/>
      <c r="O89" s="345">
        <v>25</v>
      </c>
      <c r="P89" s="343"/>
      <c r="Q89" s="343">
        <v>45</v>
      </c>
      <c r="R89" s="345"/>
      <c r="S89" s="345">
        <v>400</v>
      </c>
      <c r="T89" s="343"/>
      <c r="U89" s="343">
        <v>375</v>
      </c>
      <c r="V89" s="345"/>
      <c r="W89" s="345">
        <v>100</v>
      </c>
      <c r="X89" s="343"/>
      <c r="Y89" s="343">
        <v>85</v>
      </c>
      <c r="Z89" s="345"/>
      <c r="AA89" s="345">
        <v>230</v>
      </c>
      <c r="AB89" s="343"/>
      <c r="AC89" s="343">
        <v>45</v>
      </c>
    </row>
    <row r="90" spans="1:29" ht="14.25" customHeight="1" x14ac:dyDescent="0.3">
      <c r="A90" s="338">
        <v>46112</v>
      </c>
      <c r="B90" s="347">
        <f t="shared" si="3"/>
        <v>0.34</v>
      </c>
      <c r="C90" s="348" t="s">
        <v>505</v>
      </c>
      <c r="D90" s="342"/>
      <c r="E90" s="343"/>
      <c r="F90" s="345"/>
      <c r="G90" s="345">
        <v>0.34</v>
      </c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46112</v>
      </c>
      <c r="B91" s="347">
        <f t="shared" si="3"/>
        <v>-1200</v>
      </c>
      <c r="C91" s="348" t="s">
        <v>512</v>
      </c>
      <c r="D91" s="342"/>
      <c r="E91" s="343"/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>
        <v>1200</v>
      </c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46108</v>
      </c>
      <c r="B92" s="347">
        <f t="shared" si="3"/>
        <v>68.72</v>
      </c>
      <c r="C92" s="348" t="s">
        <v>504</v>
      </c>
      <c r="D92" s="342"/>
      <c r="E92" s="343"/>
      <c r="F92" s="345"/>
      <c r="G92" s="345">
        <v>68.72</v>
      </c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46104</v>
      </c>
      <c r="B93" s="347">
        <f t="shared" si="3"/>
        <v>-6</v>
      </c>
      <c r="C93" s="348" t="s">
        <v>513</v>
      </c>
      <c r="D93" s="342">
        <v>6</v>
      </c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46103</v>
      </c>
      <c r="B94" s="347">
        <f t="shared" si="3"/>
        <v>-100</v>
      </c>
      <c r="C94" s="348" t="s">
        <v>514</v>
      </c>
      <c r="D94" s="342">
        <v>100</v>
      </c>
      <c r="E94" s="343"/>
      <c r="F94" s="345"/>
      <c r="G94" s="345"/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46103</v>
      </c>
      <c r="B95" s="347">
        <f t="shared" si="3"/>
        <v>-100</v>
      </c>
      <c r="C95" s="348" t="s">
        <v>515</v>
      </c>
      <c r="D95" s="342">
        <v>100</v>
      </c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46103</v>
      </c>
      <c r="B96" s="347">
        <f t="shared" si="3"/>
        <v>-50</v>
      </c>
      <c r="C96" s="348" t="s">
        <v>516</v>
      </c>
      <c r="D96" s="342">
        <v>50</v>
      </c>
      <c r="E96" s="343"/>
      <c r="F96" s="345"/>
      <c r="G96" s="345"/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46103</v>
      </c>
      <c r="B97" s="347">
        <f t="shared" si="3"/>
        <v>-100</v>
      </c>
      <c r="C97" s="348" t="s">
        <v>517</v>
      </c>
      <c r="D97" s="342">
        <v>100</v>
      </c>
      <c r="E97" s="343"/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46103</v>
      </c>
      <c r="B98" s="347">
        <f t="shared" si="3"/>
        <v>-100</v>
      </c>
      <c r="C98" s="348" t="s">
        <v>518</v>
      </c>
      <c r="D98" s="342">
        <v>100</v>
      </c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/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46102</v>
      </c>
      <c r="B99" s="347">
        <f t="shared" si="3"/>
        <v>-300</v>
      </c>
      <c r="C99" s="348" t="s">
        <v>519</v>
      </c>
      <c r="D99" s="342">
        <v>300</v>
      </c>
      <c r="E99" s="343"/>
      <c r="F99" s="345"/>
      <c r="G99" s="345"/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46102</v>
      </c>
      <c r="B100" s="347">
        <f t="shared" si="3"/>
        <v>1384.5</v>
      </c>
      <c r="C100" s="348" t="s">
        <v>520</v>
      </c>
      <c r="D100" s="342"/>
      <c r="E100" s="343"/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>
        <v>-1384.5</v>
      </c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46094</v>
      </c>
      <c r="B101" s="347">
        <f t="shared" si="3"/>
        <v>55.66</v>
      </c>
      <c r="C101" s="348" t="s">
        <v>509</v>
      </c>
      <c r="D101" s="342"/>
      <c r="E101" s="343"/>
      <c r="F101" s="345"/>
      <c r="G101" s="345">
        <v>55.66</v>
      </c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46090</v>
      </c>
      <c r="B102" s="347">
        <f t="shared" si="3"/>
        <v>-380</v>
      </c>
      <c r="C102" s="348" t="s">
        <v>521</v>
      </c>
      <c r="D102" s="342"/>
      <c r="E102" s="343"/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>
        <v>380</v>
      </c>
      <c r="S102" s="345"/>
      <c r="T102" s="343"/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46083</v>
      </c>
      <c r="B103" s="347">
        <f t="shared" si="3"/>
        <v>-185.64</v>
      </c>
      <c r="C103" s="348" t="s">
        <v>423</v>
      </c>
      <c r="D103" s="342"/>
      <c r="E103" s="343"/>
      <c r="F103" s="345"/>
      <c r="G103" s="345"/>
      <c r="H103" s="343"/>
      <c r="I103" s="343"/>
      <c r="J103" s="345"/>
      <c r="K103" s="345"/>
      <c r="L103" s="343"/>
      <c r="M103" s="343"/>
      <c r="N103" s="345"/>
      <c r="O103" s="345"/>
      <c r="P103" s="343">
        <v>92.82</v>
      </c>
      <c r="Q103" s="343"/>
      <c r="R103" s="345"/>
      <c r="S103" s="345"/>
      <c r="T103" s="343"/>
      <c r="U103" s="343"/>
      <c r="V103" s="345"/>
      <c r="W103" s="345"/>
      <c r="X103" s="343"/>
      <c r="Y103" s="343"/>
      <c r="Z103" s="345"/>
      <c r="AA103" s="345"/>
      <c r="AB103" s="343">
        <v>92.82</v>
      </c>
      <c r="AC103" s="343"/>
    </row>
    <row r="104" spans="1:29" ht="14.25" customHeight="1" x14ac:dyDescent="0.3">
      <c r="A104" s="338">
        <v>46081</v>
      </c>
      <c r="B104" s="347">
        <f t="shared" si="3"/>
        <v>3764.91</v>
      </c>
      <c r="C104" s="348" t="s">
        <v>425</v>
      </c>
      <c r="D104" s="342"/>
      <c r="E104" s="343">
        <v>3764.91</v>
      </c>
      <c r="F104" s="345"/>
      <c r="G104" s="345"/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/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46081</v>
      </c>
      <c r="B105" s="347">
        <f t="shared" si="3"/>
        <v>2000</v>
      </c>
      <c r="C105" s="348" t="s">
        <v>522</v>
      </c>
      <c r="D105" s="342"/>
      <c r="E105" s="343"/>
      <c r="F105" s="345"/>
      <c r="G105" s="345"/>
      <c r="H105" s="343"/>
      <c r="I105" s="343">
        <v>350</v>
      </c>
      <c r="J105" s="345"/>
      <c r="K105" s="345">
        <v>320</v>
      </c>
      <c r="L105" s="343"/>
      <c r="M105" s="343">
        <v>25</v>
      </c>
      <c r="N105" s="345"/>
      <c r="O105" s="345">
        <v>25</v>
      </c>
      <c r="P105" s="343"/>
      <c r="Q105" s="343">
        <v>45</v>
      </c>
      <c r="R105" s="345"/>
      <c r="S105" s="345">
        <v>400</v>
      </c>
      <c r="T105" s="343"/>
      <c r="U105" s="343">
        <v>375</v>
      </c>
      <c r="V105" s="345"/>
      <c r="W105" s="345">
        <v>100</v>
      </c>
      <c r="X105" s="343"/>
      <c r="Y105" s="343">
        <v>85</v>
      </c>
      <c r="Z105" s="345"/>
      <c r="AA105" s="345">
        <v>230</v>
      </c>
      <c r="AB105" s="343"/>
      <c r="AC105" s="343">
        <v>45</v>
      </c>
    </row>
    <row r="106" spans="1:29" ht="14.25" customHeight="1" x14ac:dyDescent="0.3">
      <c r="A106" s="338">
        <v>46081</v>
      </c>
      <c r="B106" s="347">
        <f t="shared" si="3"/>
        <v>0.23</v>
      </c>
      <c r="C106" s="348" t="s">
        <v>505</v>
      </c>
      <c r="D106" s="342"/>
      <c r="E106" s="343"/>
      <c r="F106" s="345"/>
      <c r="G106" s="345">
        <v>0.23</v>
      </c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/>
      <c r="S106" s="345"/>
      <c r="T106" s="343"/>
      <c r="U106" s="343"/>
      <c r="V106" s="345"/>
      <c r="W106" s="345"/>
      <c r="X106" s="343"/>
      <c r="Y106" s="343"/>
      <c r="Z106" s="345"/>
      <c r="AA106" s="345"/>
      <c r="AB106" s="343"/>
      <c r="AC106" s="343"/>
    </row>
    <row r="107" spans="1:29" ht="14.25" customHeight="1" x14ac:dyDescent="0.3">
      <c r="A107" s="338">
        <v>46070</v>
      </c>
      <c r="B107" s="347">
        <f t="shared" si="3"/>
        <v>-1920</v>
      </c>
      <c r="C107" s="348" t="s">
        <v>523</v>
      </c>
      <c r="D107" s="342"/>
      <c r="E107" s="343"/>
      <c r="F107" s="345"/>
      <c r="G107" s="345"/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/>
      <c r="S107" s="345"/>
      <c r="T107" s="343">
        <v>1920</v>
      </c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46069</v>
      </c>
      <c r="B108" s="347">
        <f t="shared" si="3"/>
        <v>-243.8</v>
      </c>
      <c r="C108" s="348" t="s">
        <v>523</v>
      </c>
      <c r="D108" s="342"/>
      <c r="E108" s="343"/>
      <c r="F108" s="345"/>
      <c r="G108" s="345"/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>
        <v>243.8</v>
      </c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46068</v>
      </c>
      <c r="B109" s="347">
        <f t="shared" si="3"/>
        <v>63.46</v>
      </c>
      <c r="C109" s="348" t="s">
        <v>509</v>
      </c>
      <c r="D109" s="342"/>
      <c r="E109" s="343"/>
      <c r="F109" s="345"/>
      <c r="G109" s="345">
        <v>63.46</v>
      </c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/>
      <c r="S109" s="345"/>
      <c r="T109" s="343"/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3">
      <c r="A110" s="338">
        <v>46067</v>
      </c>
      <c r="B110" s="347">
        <f t="shared" si="3"/>
        <v>-1007.99</v>
      </c>
      <c r="C110" s="348" t="s">
        <v>524</v>
      </c>
      <c r="D110" s="342">
        <v>1007.99</v>
      </c>
      <c r="E110" s="343"/>
      <c r="F110" s="345"/>
      <c r="G110" s="345"/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/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46063</v>
      </c>
      <c r="B111" s="347">
        <f t="shared" si="3"/>
        <v>-1276.4000000000001</v>
      </c>
      <c r="C111" s="348" t="s">
        <v>525</v>
      </c>
      <c r="D111" s="342"/>
      <c r="E111" s="343"/>
      <c r="F111" s="345"/>
      <c r="G111" s="345"/>
      <c r="H111" s="343"/>
      <c r="I111" s="343"/>
      <c r="J111" s="345"/>
      <c r="K111" s="345"/>
      <c r="L111" s="343"/>
      <c r="M111" s="343"/>
      <c r="N111" s="345"/>
      <c r="O111" s="345"/>
      <c r="P111" s="343"/>
      <c r="Q111" s="343"/>
      <c r="R111" s="345"/>
      <c r="S111" s="345"/>
      <c r="T111" s="343"/>
      <c r="U111" s="343"/>
      <c r="V111" s="345"/>
      <c r="W111" s="345"/>
      <c r="X111" s="343"/>
      <c r="Y111" s="343"/>
      <c r="Z111" s="345">
        <v>1276.4000000000001</v>
      </c>
      <c r="AA111" s="345"/>
      <c r="AB111" s="343"/>
      <c r="AC111" s="343"/>
    </row>
    <row r="112" spans="1:29" ht="14.25" customHeight="1" x14ac:dyDescent="0.3">
      <c r="A112" s="338">
        <v>46063</v>
      </c>
      <c r="B112" s="347">
        <f t="shared" si="3"/>
        <v>-955</v>
      </c>
      <c r="C112" s="348" t="s">
        <v>526</v>
      </c>
      <c r="D112" s="342"/>
      <c r="E112" s="343"/>
      <c r="F112" s="345"/>
      <c r="G112" s="345"/>
      <c r="H112" s="343"/>
      <c r="I112" s="343"/>
      <c r="J112" s="345"/>
      <c r="K112" s="345"/>
      <c r="L112" s="343"/>
      <c r="M112" s="343"/>
      <c r="N112" s="345"/>
      <c r="O112" s="345"/>
      <c r="P112" s="343"/>
      <c r="Q112" s="343"/>
      <c r="R112" s="345">
        <v>955</v>
      </c>
      <c r="S112" s="345"/>
      <c r="T112" s="343"/>
      <c r="U112" s="343"/>
      <c r="V112" s="345"/>
      <c r="W112" s="345"/>
      <c r="X112" s="343"/>
      <c r="Y112" s="343"/>
      <c r="Z112" s="345"/>
      <c r="AA112" s="345"/>
      <c r="AB112" s="343"/>
      <c r="AC112" s="343"/>
    </row>
    <row r="113" spans="1:29" ht="14.25" customHeight="1" x14ac:dyDescent="0.3">
      <c r="A113" s="338">
        <v>46063</v>
      </c>
      <c r="B113" s="347">
        <f t="shared" si="3"/>
        <v>59.19</v>
      </c>
      <c r="C113" s="348" t="s">
        <v>504</v>
      </c>
      <c r="D113" s="342"/>
      <c r="E113" s="343"/>
      <c r="F113" s="345"/>
      <c r="G113" s="345">
        <v>59.19</v>
      </c>
      <c r="H113" s="343"/>
      <c r="I113" s="343"/>
      <c r="J113" s="345"/>
      <c r="K113" s="345"/>
      <c r="L113" s="343"/>
      <c r="M113" s="343"/>
      <c r="N113" s="345"/>
      <c r="O113" s="345"/>
      <c r="P113" s="343"/>
      <c r="Q113" s="343"/>
      <c r="R113" s="345"/>
      <c r="S113" s="345"/>
      <c r="T113" s="343"/>
      <c r="U113" s="343"/>
      <c r="V113" s="345"/>
      <c r="W113" s="345"/>
      <c r="X113" s="343"/>
      <c r="Y113" s="343"/>
      <c r="Z113" s="345"/>
      <c r="AA113" s="345"/>
      <c r="AB113" s="343"/>
      <c r="AC113" s="343"/>
    </row>
    <row r="114" spans="1:29" ht="14.25" customHeight="1" x14ac:dyDescent="0.3">
      <c r="A114" s="338">
        <v>46061</v>
      </c>
      <c r="B114" s="347">
        <f t="shared" si="3"/>
        <v>-2203.44</v>
      </c>
      <c r="C114" s="348" t="s">
        <v>523</v>
      </c>
      <c r="D114" s="342"/>
      <c r="E114" s="343"/>
      <c r="F114" s="345"/>
      <c r="G114" s="345"/>
      <c r="H114" s="343"/>
      <c r="I114" s="343"/>
      <c r="J114" s="345"/>
      <c r="K114" s="345"/>
      <c r="L114" s="343"/>
      <c r="M114" s="343"/>
      <c r="N114" s="345"/>
      <c r="O114" s="345"/>
      <c r="P114" s="343"/>
      <c r="Q114" s="343"/>
      <c r="R114" s="345"/>
      <c r="S114" s="345"/>
      <c r="T114" s="343">
        <v>2203.44</v>
      </c>
      <c r="U114" s="343"/>
      <c r="V114" s="345"/>
      <c r="W114" s="345"/>
      <c r="X114" s="343"/>
      <c r="Y114" s="343"/>
      <c r="Z114" s="345"/>
      <c r="AA114" s="345"/>
      <c r="AB114" s="343"/>
      <c r="AC114" s="343"/>
    </row>
    <row r="115" spans="1:29" ht="14.25" customHeight="1" x14ac:dyDescent="0.3">
      <c r="A115" s="338">
        <v>46061</v>
      </c>
      <c r="B115" s="347">
        <f t="shared" si="3"/>
        <v>-831.92</v>
      </c>
      <c r="C115" s="348" t="s">
        <v>527</v>
      </c>
      <c r="D115" s="342"/>
      <c r="E115" s="343"/>
      <c r="F115" s="345"/>
      <c r="G115" s="345"/>
      <c r="H115" s="343"/>
      <c r="I115" s="343"/>
      <c r="J115" s="345"/>
      <c r="K115" s="345"/>
      <c r="L115" s="343"/>
      <c r="M115" s="343"/>
      <c r="N115" s="345"/>
      <c r="O115" s="345"/>
      <c r="P115" s="343"/>
      <c r="Q115" s="343"/>
      <c r="R115" s="345">
        <v>831.92</v>
      </c>
      <c r="S115" s="345"/>
      <c r="T115" s="343"/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3">
      <c r="A116" s="338">
        <v>46055</v>
      </c>
      <c r="B116" s="347">
        <f t="shared" si="3"/>
        <v>-900</v>
      </c>
      <c r="C116" s="348" t="s">
        <v>512</v>
      </c>
      <c r="D116" s="342"/>
      <c r="E116" s="343"/>
      <c r="F116" s="345"/>
      <c r="G116" s="345"/>
      <c r="H116" s="343"/>
      <c r="I116" s="343"/>
      <c r="J116" s="345"/>
      <c r="K116" s="345"/>
      <c r="L116" s="343"/>
      <c r="M116" s="343"/>
      <c r="N116" s="345"/>
      <c r="O116" s="345"/>
      <c r="P116" s="343"/>
      <c r="Q116" s="343"/>
      <c r="R116" s="345"/>
      <c r="S116" s="345"/>
      <c r="T116" s="343">
        <v>900</v>
      </c>
      <c r="U116" s="343"/>
      <c r="V116" s="345"/>
      <c r="W116" s="345"/>
      <c r="X116" s="343"/>
      <c r="Y116" s="343"/>
      <c r="Z116" s="345"/>
      <c r="AA116" s="345"/>
      <c r="AB116" s="343"/>
      <c r="AC116" s="343"/>
    </row>
    <row r="117" spans="1:29" ht="14.25" customHeight="1" x14ac:dyDescent="0.3">
      <c r="A117" s="338">
        <v>46053</v>
      </c>
      <c r="B117" s="347">
        <f t="shared" si="3"/>
        <v>3194.64</v>
      </c>
      <c r="C117" s="348" t="s">
        <v>459</v>
      </c>
      <c r="D117" s="342"/>
      <c r="E117" s="343">
        <v>3194.64</v>
      </c>
      <c r="F117" s="345"/>
      <c r="G117" s="345"/>
      <c r="H117" s="343"/>
      <c r="I117" s="343"/>
      <c r="J117" s="345"/>
      <c r="K117" s="345"/>
      <c r="L117" s="343"/>
      <c r="M117" s="343"/>
      <c r="N117" s="345"/>
      <c r="O117" s="345"/>
      <c r="P117" s="343"/>
      <c r="Q117" s="343"/>
      <c r="R117" s="345"/>
      <c r="S117" s="345"/>
      <c r="T117" s="343"/>
      <c r="U117" s="343"/>
      <c r="V117" s="345"/>
      <c r="W117" s="345"/>
      <c r="X117" s="343"/>
      <c r="Y117" s="343"/>
      <c r="Z117" s="345"/>
      <c r="AA117" s="345"/>
      <c r="AB117" s="343"/>
      <c r="AC117" s="343"/>
    </row>
    <row r="118" spans="1:29" ht="14.25" customHeight="1" x14ac:dyDescent="0.3">
      <c r="A118" s="338">
        <v>46053</v>
      </c>
      <c r="B118" s="347">
        <f t="shared" si="3"/>
        <v>2000</v>
      </c>
      <c r="C118" s="348" t="s">
        <v>528</v>
      </c>
      <c r="D118" s="342"/>
      <c r="E118" s="343"/>
      <c r="F118" s="345"/>
      <c r="G118" s="345"/>
      <c r="H118" s="343"/>
      <c r="I118" s="343">
        <v>350</v>
      </c>
      <c r="J118" s="345"/>
      <c r="K118" s="345">
        <v>320</v>
      </c>
      <c r="L118" s="343"/>
      <c r="M118" s="343">
        <v>25</v>
      </c>
      <c r="N118" s="345"/>
      <c r="O118" s="345">
        <v>25</v>
      </c>
      <c r="P118" s="343"/>
      <c r="Q118" s="343">
        <v>45</v>
      </c>
      <c r="R118" s="345"/>
      <c r="S118" s="345">
        <v>400</v>
      </c>
      <c r="T118" s="343"/>
      <c r="U118" s="343">
        <v>375</v>
      </c>
      <c r="V118" s="345"/>
      <c r="W118" s="345">
        <v>100</v>
      </c>
      <c r="X118" s="343"/>
      <c r="Y118" s="343">
        <v>85</v>
      </c>
      <c r="Z118" s="345"/>
      <c r="AA118" s="345">
        <v>230</v>
      </c>
      <c r="AB118" s="343"/>
      <c r="AC118" s="343">
        <v>45</v>
      </c>
    </row>
    <row r="119" spans="1:29" ht="14.25" customHeight="1" x14ac:dyDescent="0.3">
      <c r="A119" s="338">
        <v>46053</v>
      </c>
      <c r="B119" s="347">
        <f t="shared" si="3"/>
        <v>0.38</v>
      </c>
      <c r="C119" s="348" t="s">
        <v>505</v>
      </c>
      <c r="D119" s="342"/>
      <c r="E119" s="343"/>
      <c r="F119" s="345"/>
      <c r="G119" s="345">
        <v>0.38</v>
      </c>
      <c r="H119" s="343"/>
      <c r="I119" s="343"/>
      <c r="J119" s="345"/>
      <c r="K119" s="345"/>
      <c r="L119" s="343"/>
      <c r="M119" s="343"/>
      <c r="N119" s="345"/>
      <c r="O119" s="345"/>
      <c r="P119" s="343"/>
      <c r="Q119" s="343"/>
      <c r="R119" s="345"/>
      <c r="S119" s="345"/>
      <c r="T119" s="343"/>
      <c r="U119" s="343"/>
      <c r="V119" s="345"/>
      <c r="W119" s="345"/>
      <c r="X119" s="343"/>
      <c r="Y119" s="343"/>
      <c r="Z119" s="345"/>
      <c r="AA119" s="345"/>
      <c r="AB119" s="343"/>
      <c r="AC119" s="343"/>
    </row>
    <row r="120" spans="1:29" ht="14.25" customHeight="1" x14ac:dyDescent="0.3">
      <c r="A120" s="338">
        <v>46053</v>
      </c>
      <c r="B120" s="347">
        <f t="shared" si="3"/>
        <v>54.55</v>
      </c>
      <c r="C120" s="348" t="s">
        <v>509</v>
      </c>
      <c r="D120" s="342"/>
      <c r="E120" s="343"/>
      <c r="F120" s="345"/>
      <c r="G120" s="345">
        <v>54.55</v>
      </c>
      <c r="H120" s="343"/>
      <c r="I120" s="343"/>
      <c r="J120" s="345"/>
      <c r="K120" s="345"/>
      <c r="L120" s="343"/>
      <c r="M120" s="343"/>
      <c r="N120" s="345"/>
      <c r="O120" s="345"/>
      <c r="P120" s="343"/>
      <c r="Q120" s="343"/>
      <c r="R120" s="345"/>
      <c r="S120" s="345"/>
      <c r="T120" s="343"/>
      <c r="U120" s="343"/>
      <c r="V120" s="345"/>
      <c r="W120" s="345"/>
      <c r="X120" s="343"/>
      <c r="Y120" s="343"/>
      <c r="Z120" s="345"/>
      <c r="AA120" s="345"/>
      <c r="AB120" s="343"/>
      <c r="AC120" s="343"/>
    </row>
    <row r="121" spans="1:29" ht="14.25" customHeight="1" x14ac:dyDescent="0.3">
      <c r="A121" s="338">
        <v>46048</v>
      </c>
      <c r="B121" s="347">
        <f t="shared" si="3"/>
        <v>-583</v>
      </c>
      <c r="C121" s="348" t="s">
        <v>529</v>
      </c>
      <c r="D121" s="342">
        <v>583</v>
      </c>
      <c r="E121" s="343"/>
      <c r="F121" s="345"/>
      <c r="G121" s="345"/>
      <c r="H121" s="343"/>
      <c r="I121" s="343"/>
      <c r="J121" s="345"/>
      <c r="K121" s="345"/>
      <c r="L121" s="343"/>
      <c r="M121" s="343"/>
      <c r="N121" s="345"/>
      <c r="O121" s="345"/>
      <c r="P121" s="343"/>
      <c r="Q121" s="343"/>
      <c r="R121" s="345"/>
      <c r="S121" s="345"/>
      <c r="T121" s="343"/>
      <c r="U121" s="343"/>
      <c r="V121" s="345"/>
      <c r="W121" s="345"/>
      <c r="X121" s="343"/>
      <c r="Y121" s="343"/>
      <c r="Z121" s="345"/>
      <c r="AA121" s="345"/>
      <c r="AB121" s="343"/>
      <c r="AC121" s="343"/>
    </row>
    <row r="122" spans="1:29" ht="14.25" customHeight="1" x14ac:dyDescent="0.3">
      <c r="A122" s="338">
        <v>46044</v>
      </c>
      <c r="B122" s="347">
        <f t="shared" si="3"/>
        <v>-126.24</v>
      </c>
      <c r="C122" s="348" t="s">
        <v>315</v>
      </c>
      <c r="D122" s="342"/>
      <c r="E122" s="343"/>
      <c r="F122" s="345"/>
      <c r="G122" s="345"/>
      <c r="H122" s="343"/>
      <c r="I122" s="343"/>
      <c r="J122" s="345"/>
      <c r="K122" s="345"/>
      <c r="L122" s="343">
        <v>63.12</v>
      </c>
      <c r="M122" s="343"/>
      <c r="N122" s="345">
        <v>63.12</v>
      </c>
      <c r="O122" s="345"/>
      <c r="P122" s="343"/>
      <c r="Q122" s="343"/>
      <c r="R122" s="345"/>
      <c r="S122" s="345"/>
      <c r="T122" s="343"/>
      <c r="U122" s="343"/>
      <c r="V122" s="345"/>
      <c r="W122" s="345"/>
      <c r="X122" s="343"/>
      <c r="Y122" s="343"/>
      <c r="Z122" s="345"/>
      <c r="AA122" s="345"/>
      <c r="AB122" s="343"/>
      <c r="AC122" s="343"/>
    </row>
    <row r="123" spans="1:29" ht="14.25" customHeight="1" x14ac:dyDescent="0.3">
      <c r="A123" s="338">
        <v>46043</v>
      </c>
      <c r="B123" s="347">
        <f t="shared" si="3"/>
        <v>-100</v>
      </c>
      <c r="C123" s="348" t="s">
        <v>530</v>
      </c>
      <c r="D123" s="342"/>
      <c r="E123" s="343"/>
      <c r="F123" s="345"/>
      <c r="G123" s="345"/>
      <c r="H123" s="343">
        <v>100</v>
      </c>
      <c r="I123" s="343"/>
      <c r="J123" s="345"/>
      <c r="K123" s="345"/>
      <c r="L123" s="343"/>
      <c r="M123" s="343"/>
      <c r="N123" s="345"/>
      <c r="O123" s="345"/>
      <c r="P123" s="343"/>
      <c r="Q123" s="343"/>
      <c r="R123" s="345"/>
      <c r="S123" s="345"/>
      <c r="T123" s="343"/>
      <c r="U123" s="343"/>
      <c r="V123" s="345"/>
      <c r="W123" s="345"/>
      <c r="X123" s="343"/>
      <c r="Y123" s="343"/>
      <c r="Z123" s="345"/>
      <c r="AA123" s="345"/>
      <c r="AB123" s="343"/>
      <c r="AC123" s="343"/>
    </row>
    <row r="124" spans="1:29" ht="14.25" customHeight="1" x14ac:dyDescent="0.3">
      <c r="A124" s="338">
        <v>46043</v>
      </c>
      <c r="B124" s="347">
        <f t="shared" si="3"/>
        <v>-2724</v>
      </c>
      <c r="C124" s="348" t="s">
        <v>531</v>
      </c>
      <c r="D124" s="342"/>
      <c r="E124" s="343"/>
      <c r="F124" s="345"/>
      <c r="G124" s="345"/>
      <c r="H124" s="343"/>
      <c r="I124" s="343"/>
      <c r="J124" s="345"/>
      <c r="K124" s="345"/>
      <c r="L124" s="343"/>
      <c r="M124" s="343"/>
      <c r="N124" s="345"/>
      <c r="O124" s="345"/>
      <c r="P124" s="343"/>
      <c r="Q124" s="343"/>
      <c r="R124" s="345">
        <v>2724</v>
      </c>
      <c r="S124" s="345"/>
      <c r="T124" s="343"/>
      <c r="U124" s="343"/>
      <c r="V124" s="345"/>
      <c r="W124" s="345"/>
      <c r="X124" s="343"/>
      <c r="Y124" s="343"/>
      <c r="Z124" s="345"/>
      <c r="AA124" s="345"/>
      <c r="AB124" s="343"/>
      <c r="AC124" s="343"/>
    </row>
    <row r="125" spans="1:29" ht="14.25" customHeight="1" x14ac:dyDescent="0.3">
      <c r="A125" s="338">
        <v>46038</v>
      </c>
      <c r="B125" s="347">
        <f t="shared" si="3"/>
        <v>55.69</v>
      </c>
      <c r="C125" s="348" t="s">
        <v>509</v>
      </c>
      <c r="D125" s="342"/>
      <c r="E125" s="343"/>
      <c r="F125" s="345"/>
      <c r="G125" s="345">
        <v>55.69</v>
      </c>
      <c r="H125" s="343"/>
      <c r="I125" s="343"/>
      <c r="J125" s="345"/>
      <c r="K125" s="345"/>
      <c r="L125" s="343"/>
      <c r="M125" s="343"/>
      <c r="N125" s="345"/>
      <c r="O125" s="345"/>
      <c r="P125" s="343"/>
      <c r="Q125" s="343"/>
      <c r="R125" s="345"/>
      <c r="S125" s="345"/>
      <c r="T125" s="343"/>
      <c r="U125" s="343"/>
      <c r="V125" s="345"/>
      <c r="W125" s="345"/>
      <c r="X125" s="343"/>
      <c r="Y125" s="343"/>
      <c r="Z125" s="345"/>
      <c r="AA125" s="345"/>
      <c r="AB125" s="343"/>
      <c r="AC125" s="343"/>
    </row>
    <row r="126" spans="1:29" ht="14.25" customHeight="1" x14ac:dyDescent="0.3">
      <c r="A126" s="338">
        <v>46030</v>
      </c>
      <c r="B126" s="347">
        <f t="shared" si="3"/>
        <v>1049.3699999999999</v>
      </c>
      <c r="C126" s="340" t="s">
        <v>532</v>
      </c>
      <c r="D126" s="342"/>
      <c r="E126" s="343">
        <v>1049.3699999999999</v>
      </c>
      <c r="F126" s="345"/>
      <c r="G126" s="345"/>
      <c r="H126" s="343"/>
      <c r="I126" s="343"/>
      <c r="J126" s="345"/>
      <c r="K126" s="345"/>
      <c r="L126" s="343"/>
      <c r="M126" s="343"/>
      <c r="N126" s="345"/>
      <c r="O126" s="345"/>
      <c r="P126" s="343"/>
      <c r="Q126" s="343"/>
      <c r="R126" s="345"/>
      <c r="S126" s="345"/>
      <c r="T126" s="343"/>
      <c r="U126" s="343"/>
      <c r="V126" s="345"/>
      <c r="W126" s="345"/>
      <c r="X126" s="343"/>
      <c r="Y126" s="343"/>
      <c r="Z126" s="345"/>
      <c r="AA126" s="345"/>
      <c r="AB126" s="343"/>
      <c r="AC126" s="343"/>
    </row>
    <row r="127" spans="1:29" ht="14.25" customHeight="1" x14ac:dyDescent="0.3">
      <c r="A127" s="338">
        <v>46027</v>
      </c>
      <c r="B127" s="347">
        <f t="shared" si="3"/>
        <v>-113.94</v>
      </c>
      <c r="C127" s="348" t="s">
        <v>533</v>
      </c>
      <c r="D127" s="342"/>
      <c r="E127" s="343"/>
      <c r="F127" s="345"/>
      <c r="G127" s="345"/>
      <c r="H127" s="343">
        <v>113.94</v>
      </c>
      <c r="I127" s="343"/>
      <c r="J127" s="345"/>
      <c r="K127" s="345"/>
      <c r="L127" s="343"/>
      <c r="M127" s="343"/>
      <c r="N127" s="345"/>
      <c r="O127" s="345"/>
      <c r="P127" s="343"/>
      <c r="Q127" s="343"/>
      <c r="R127" s="345"/>
      <c r="S127" s="345"/>
      <c r="T127" s="343"/>
      <c r="U127" s="343"/>
      <c r="V127" s="345"/>
      <c r="W127" s="345"/>
      <c r="X127" s="343"/>
      <c r="Y127" s="343"/>
      <c r="Z127" s="345"/>
      <c r="AA127" s="345"/>
      <c r="AB127" s="343"/>
      <c r="AC127" s="343"/>
    </row>
    <row r="128" spans="1:29" ht="14.25" customHeight="1" x14ac:dyDescent="0.3">
      <c r="A128" s="338">
        <v>46027</v>
      </c>
      <c r="B128" s="347">
        <f t="shared" si="3"/>
        <v>-622.1</v>
      </c>
      <c r="C128" s="348" t="s">
        <v>523</v>
      </c>
      <c r="D128" s="342"/>
      <c r="E128" s="343"/>
      <c r="F128" s="345"/>
      <c r="G128" s="345"/>
      <c r="H128" s="343"/>
      <c r="I128" s="343"/>
      <c r="J128" s="345"/>
      <c r="K128" s="345"/>
      <c r="L128" s="343"/>
      <c r="M128" s="343"/>
      <c r="N128" s="345"/>
      <c r="O128" s="345"/>
      <c r="P128" s="343"/>
      <c r="Q128" s="343"/>
      <c r="R128" s="345"/>
      <c r="S128" s="345"/>
      <c r="T128" s="343">
        <v>622.1</v>
      </c>
      <c r="U128" s="343"/>
      <c r="V128" s="345"/>
      <c r="W128" s="345"/>
      <c r="X128" s="343"/>
      <c r="Y128" s="343"/>
      <c r="Z128" s="345"/>
      <c r="AA128" s="345"/>
      <c r="AB128" s="343"/>
      <c r="AC128" s="343"/>
    </row>
    <row r="129" spans="1:29" ht="14.25" customHeight="1" x14ac:dyDescent="0.3">
      <c r="A129" s="338">
        <v>44562</v>
      </c>
      <c r="B129" s="347">
        <f t="shared" si="3"/>
        <v>12240.49</v>
      </c>
      <c r="C129" s="348" t="s">
        <v>534</v>
      </c>
      <c r="D129" s="342"/>
      <c r="E129" s="343">
        <v>1710.49</v>
      </c>
      <c r="F129" s="345"/>
      <c r="G129" s="345">
        <v>500</v>
      </c>
      <c r="H129" s="343"/>
      <c r="I129" s="343">
        <v>2000</v>
      </c>
      <c r="J129" s="345"/>
      <c r="K129" s="345">
        <v>1000</v>
      </c>
      <c r="L129" s="343"/>
      <c r="M129" s="343">
        <v>65</v>
      </c>
      <c r="N129" s="345"/>
      <c r="O129" s="345">
        <v>65</v>
      </c>
      <c r="P129" s="343"/>
      <c r="Q129" s="343">
        <v>100</v>
      </c>
      <c r="R129" s="345"/>
      <c r="S129" s="345">
        <v>2000</v>
      </c>
      <c r="T129" s="343"/>
      <c r="U129" s="343">
        <v>2500</v>
      </c>
      <c r="V129" s="345"/>
      <c r="W129" s="345">
        <v>500</v>
      </c>
      <c r="X129" s="343"/>
      <c r="Y129" s="343">
        <v>200</v>
      </c>
      <c r="Z129" s="345"/>
      <c r="AA129" s="345">
        <v>1500</v>
      </c>
      <c r="AB129" s="343"/>
      <c r="AC129" s="343">
        <v>100</v>
      </c>
    </row>
    <row r="130" spans="1:29" ht="14.25" customHeight="1" x14ac:dyDescent="0.3"/>
    <row r="131" spans="1:29" ht="14.25" customHeight="1" x14ac:dyDescent="0.3"/>
    <row r="132" spans="1:29" ht="14.25" customHeight="1" x14ac:dyDescent="0.3"/>
    <row r="133" spans="1:29" ht="14.25" customHeight="1" x14ac:dyDescent="0.3"/>
    <row r="134" spans="1:29" ht="14.25" customHeight="1" x14ac:dyDescent="0.3"/>
    <row r="135" spans="1:29" ht="14.25" customHeight="1" x14ac:dyDescent="0.3"/>
    <row r="136" spans="1:29" ht="14.25" customHeight="1" x14ac:dyDescent="0.3"/>
    <row r="137" spans="1:29" ht="14.25" customHeight="1" x14ac:dyDescent="0.3"/>
    <row r="138" spans="1:29" ht="14.25" customHeight="1" x14ac:dyDescent="0.3"/>
    <row r="139" spans="1:29" ht="14.25" customHeight="1" x14ac:dyDescent="0.3"/>
    <row r="140" spans="1:29" ht="14.25" customHeight="1" x14ac:dyDescent="0.3"/>
    <row r="141" spans="1:29" ht="14.25" customHeight="1" x14ac:dyDescent="0.3"/>
    <row r="142" spans="1:29" ht="14.25" customHeight="1" x14ac:dyDescent="0.3"/>
    <row r="143" spans="1:29" ht="14.25" customHeight="1" x14ac:dyDescent="0.3"/>
    <row r="144" spans="1:29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  <row r="1060" ht="14.25" customHeight="1" x14ac:dyDescent="0.3"/>
    <row r="1061" ht="14.25" customHeight="1" x14ac:dyDescent="0.3"/>
    <row r="1062" ht="14.25" customHeight="1" x14ac:dyDescent="0.3"/>
    <row r="1063" ht="14.25" customHeight="1" x14ac:dyDescent="0.3"/>
    <row r="1064" ht="14.25" customHeight="1" x14ac:dyDescent="0.3"/>
    <row r="1065" ht="14.25" customHeight="1" x14ac:dyDescent="0.3"/>
    <row r="1066" ht="14.25" customHeight="1" x14ac:dyDescent="0.3"/>
    <row r="1067" ht="14.25" customHeight="1" x14ac:dyDescent="0.3"/>
    <row r="1068" ht="14.25" customHeight="1" x14ac:dyDescent="0.3"/>
    <row r="1069" ht="14.25" customHeight="1" x14ac:dyDescent="0.3"/>
    <row r="1070" ht="14.25" customHeight="1" x14ac:dyDescent="0.3"/>
    <row r="1071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49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34.5</v>
      </c>
      <c r="F6" s="384">
        <f ca="1">'Isaac 401k'!D4</f>
        <v>63859</v>
      </c>
      <c r="G6" s="385">
        <f ca="1">(F6-B9)/365.25</f>
        <v>92.958247775496233</v>
      </c>
      <c r="H6" s="23"/>
      <c r="I6" s="23"/>
      <c r="J6" s="566" t="s">
        <v>576</v>
      </c>
      <c r="K6" s="549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40.916666666666664</v>
      </c>
      <c r="F7" s="392">
        <f ca="1">'Lorri 401b'!D4</f>
        <v>66202</v>
      </c>
      <c r="G7" s="393">
        <f ca="1">(F7-C9)/365.25</f>
        <v>94.762491444216295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3095823.6822138978</v>
      </c>
      <c r="R11" s="25">
        <f t="array" aca="1" ref="R11" ca="1">INDEX('Lorri 401b'!L:L,MATCH('Retirement Calculator'!A11,'Lorri 401b'!N:N,0),0)</f>
        <v>3321656.6391408117</v>
      </c>
      <c r="S11" s="25">
        <f t="shared" ref="S11:S265" ca="1" si="7">SUM(Q11:R11)</f>
        <v>6417480.3213547096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3075337.4854235388</v>
      </c>
      <c r="R12" s="25">
        <f t="array" aca="1" ref="R12" ca="1">INDEX('Lorri 401b'!L:L,MATCH('Retirement Calculator'!A12,'Lorri 401b'!N:N,0),0)</f>
        <v>3335496.8751372318</v>
      </c>
      <c r="S12" s="25">
        <f t="shared" ca="1" si="7"/>
        <v>6410834.3605607711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3054765.9294798863</v>
      </c>
      <c r="R13" s="25">
        <f t="array" aca="1" ref="R13" ca="1">INDEX('Lorri 401b'!L:L,MATCH('Retirement Calculator'!A13,'Lorri 401b'!N:N,0),0)</f>
        <v>3349394.7787836371</v>
      </c>
      <c r="S13" s="25">
        <f t="shared" ca="1" si="7"/>
        <v>6404160.7082635239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3034108.6587198023</v>
      </c>
      <c r="R14" s="25">
        <f t="array" aca="1" ref="R14" ca="1">INDEX('Lorri 401b'!L:L,MATCH('Retirement Calculator'!A14,'Lorri 401b'!N:N,0),0)</f>
        <v>3363350.590361902</v>
      </c>
      <c r="S14" s="25">
        <f t="shared" ca="1" si="7"/>
        <v>6397459.2490817048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3013365.3159982176</v>
      </c>
      <c r="R15" s="25">
        <f t="array" aca="1" ref="R15" ca="1">INDEX('Lorri 401b'!L:L,MATCH('Retirement Calculator'!A15,'Lorri 401b'!N:N,0),0)</f>
        <v>3377364.5511550768</v>
      </c>
      <c r="S15" s="25">
        <f t="shared" ca="1" si="7"/>
        <v>6390729.8671532944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2992535.5426819595</v>
      </c>
      <c r="R16" s="25">
        <f t="array" aca="1" ref="R16" ca="1">INDEX('Lorri 401b'!L:L,MATCH('Retirement Calculator'!A16,'Lorri 401b'!N:N,0),0)</f>
        <v>3391436.9034515563</v>
      </c>
      <c r="S16" s="25">
        <f t="shared" ca="1" si="7"/>
        <v>6383972.4461335158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2971618.9786435505</v>
      </c>
      <c r="R17" s="25">
        <f t="array" aca="1" ref="R17" ca="1">INDEX('Lorri 401b'!L:L,MATCH('Retirement Calculator'!A17,'Lorri 401b'!N:N,0),0)</f>
        <v>3405567.8905492714</v>
      </c>
      <c r="S17" s="25">
        <f t="shared" ca="1" si="7"/>
        <v>6377186.8691928219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2950615.2622549813</v>
      </c>
      <c r="R18" s="25">
        <f t="array" aca="1" ref="R18" ca="1">INDEX('Lorri 401b'!L:L,MATCH('Retirement Calculator'!A18,'Lorri 401b'!N:N,0),0)</f>
        <v>3419757.7567598931</v>
      </c>
      <c r="S18" s="25">
        <f t="shared" ca="1" si="7"/>
        <v>6370373.0190148745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2929524.0303814597</v>
      </c>
      <c r="R19" s="25">
        <f t="array" aca="1" ref="R19" ca="1">INDEX('Lorri 401b'!L:L,MATCH('Retirement Calculator'!A19,'Lorri 401b'!N:N,0),0)</f>
        <v>3434006.7474130592</v>
      </c>
      <c r="S19" s="25">
        <f t="shared" ca="1" si="7"/>
        <v>6363530.7777945194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2908344.9183751321</v>
      </c>
      <c r="R20" s="25">
        <f t="array" aca="1" ref="R20" ca="1">INDEX('Lorri 401b'!L:L,MATCH('Retirement Calculator'!A20,'Lorri 401b'!N:N,0),0)</f>
        <v>3448315.1088606138</v>
      </c>
      <c r="S20" s="25">
        <f t="shared" ca="1" si="7"/>
        <v>6356660.0272357464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2887077.5600687782</v>
      </c>
      <c r="R21" s="25">
        <f t="array" aca="1" ref="R21" ca="1">INDEX('Lorri 401b'!L:L,MATCH('Retirement Calculator'!A21,'Lorri 401b'!N:N,0),0)</f>
        <v>3462683.0884808665</v>
      </c>
      <c r="S21" s="25">
        <f t="shared" ca="1" si="7"/>
        <v>6349760.6485496443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2865721.5877694809</v>
      </c>
      <c r="R22" s="25">
        <f t="array" aca="1" ref="R22" ca="1">INDEX('Lorri 401b'!L:L,MATCH('Retirement Calculator'!A22,'Lorri 401b'!N:N,0),0)</f>
        <v>3477110.9346828703</v>
      </c>
      <c r="S22" s="25">
        <f t="shared" ca="1" si="7"/>
        <v>6342832.5224523507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2844276.6322522699</v>
      </c>
      <c r="R23" s="25">
        <f t="array" aca="1" ref="R23" ca="1">INDEX('Lorri 401b'!L:L,MATCH('Retirement Calculator'!A23,'Lorri 401b'!N:N,0),0)</f>
        <v>3491598.8969107154</v>
      </c>
      <c r="S23" s="25">
        <f t="shared" ca="1" si="7"/>
        <v>6335875.5291629853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2822742.3227537372</v>
      </c>
      <c r="R24" s="25">
        <f t="array" aca="1" ref="R24" ca="1">INDEX('Lorri 401b'!L:L,MATCH('Retirement Calculator'!A24,'Lorri 401b'!N:N,0),0)</f>
        <v>3506147.2256478434</v>
      </c>
      <c r="S24" s="25">
        <f t="shared" ca="1" si="7"/>
        <v>6328889.5484015811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2801118.2869656272</v>
      </c>
      <c r="R25" s="25">
        <f t="array" aca="1" ref="R25" ca="1">INDEX('Lorri 401b'!L:L,MATCH('Retirement Calculator'!A25,'Lorri 401b'!N:N,0),0)</f>
        <v>3520756.1724213762</v>
      </c>
      <c r="S25" s="25">
        <f t="shared" ca="1" si="7"/>
        <v>6321874.4593870034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2779404.1510284003</v>
      </c>
      <c r="R26" s="25">
        <f t="array" aca="1" ref="R26" ca="1">INDEX('Lorri 401b'!L:L,MATCH('Retirement Calculator'!A26,'Lorri 401b'!N:N,0),0)</f>
        <v>3535425.9898064653</v>
      </c>
      <c r="S26" s="25">
        <f t="shared" ca="1" si="7"/>
        <v>6314830.1408348661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2757599.539524768</v>
      </c>
      <c r="R27" s="25">
        <f t="array" aca="1" ref="R27" ca="1">INDEX('Lorri 401b'!L:L,MATCH('Retirement Calculator'!A27,'Lorri 401b'!N:N,0),0)</f>
        <v>3550156.9314306588</v>
      </c>
      <c r="S27" s="25">
        <f t="shared" ca="1" si="7"/>
        <v>6307756.4709554268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2735704.0754732043</v>
      </c>
      <c r="R28" s="25">
        <f t="array" aca="1" ref="R28" ca="1">INDEX('Lorri 401b'!L:L,MATCH('Retirement Calculator'!A28,'Lorri 401b'!N:N,0),0)</f>
        <v>3564949.2519782865</v>
      </c>
      <c r="S28" s="25">
        <f t="shared" ca="1" si="7"/>
        <v>6300653.3274514908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2713717.3803214254</v>
      </c>
      <c r="R29" s="25">
        <f t="array" aca="1" ref="R29" ca="1">INDEX('Lorri 401b'!L:L,MATCH('Retirement Calculator'!A29,'Lorri 401b'!N:N,0),0)</f>
        <v>3579803.2071948629</v>
      </c>
      <c r="S29" s="25">
        <f t="shared" ca="1" si="7"/>
        <v>6293520.5875162883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2691639.0739398478</v>
      </c>
      <c r="R30" s="25">
        <f t="array" aca="1" ref="R30" ca="1">INDEX('Lorri 401b'!L:L,MATCH('Retirement Calculator'!A30,'Lorri 401b'!N:N,0),0)</f>
        <v>3594719.0538915084</v>
      </c>
      <c r="S30" s="25">
        <f t="shared" ca="1" si="7"/>
        <v>6286358.1278313566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2669468.7746150135</v>
      </c>
      <c r="R31" s="25">
        <f t="array" aca="1" ref="R31" ca="1">INDEX('Lorri 401b'!L:L,MATCH('Retirement Calculator'!A31,'Lorri 401b'!N:N,0),0)</f>
        <v>3609697.0499493899</v>
      </c>
      <c r="S31" s="25">
        <f t="shared" ca="1" si="7"/>
        <v>6279165.8245644029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2647206.0990429921</v>
      </c>
      <c r="R32" s="25">
        <f t="array" aca="1" ref="R32" ca="1">INDEX('Lorri 401b'!L:L,MATCH('Retirement Calculator'!A32,'Lorri 401b'!N:N,0),0)</f>
        <v>3624737.4543241789</v>
      </c>
      <c r="S32" s="25">
        <f t="shared" ca="1" si="7"/>
        <v>6271943.5533671714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2624850.662322754</v>
      </c>
      <c r="R33" s="25">
        <f t="array" aca="1" ref="R33" ca="1">INDEX('Lorri 401b'!L:L,MATCH('Retirement Calculator'!A33,'Lorri 401b'!N:N,0),0)</f>
        <v>3639840.5270505296</v>
      </c>
      <c r="S33" s="25">
        <f t="shared" ca="1" si="7"/>
        <v>6264691.1893732836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2602402.0779495151</v>
      </c>
      <c r="R34" s="25">
        <f t="array" aca="1" ref="R34" ca="1">INDEX('Lorri 401b'!L:L,MATCH('Retirement Calculator'!A34,'Lorri 401b'!N:N,0),0)</f>
        <v>3655006.5292465733</v>
      </c>
      <c r="S34" s="25">
        <f t="shared" ca="1" si="7"/>
        <v>6257408.6071960889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2579859.9578080541</v>
      </c>
      <c r="R35" s="25">
        <f t="array" aca="1" ref="R35" ca="1">INDEX('Lorri 401b'!L:L,MATCH('Retirement Calculator'!A35,'Lorri 401b'!N:N,0),0)</f>
        <v>3670235.7231184342</v>
      </c>
      <c r="S35" s="25">
        <f t="shared" ca="1" si="7"/>
        <v>6250095.6809264887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2557223.9121660036</v>
      </c>
      <c r="R36" s="25">
        <f t="array" aca="1" ref="R36" ca="1">INDEX('Lorri 401b'!L:L,MATCH('Retirement Calculator'!A36,'Lorri 401b'!N:N,0),0)</f>
        <v>3685528.3719647611</v>
      </c>
      <c r="S36" s="25">
        <f t="shared" ca="1" si="7"/>
        <v>6242752.2841307651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2534493.5496671116</v>
      </c>
      <c r="R37" s="25">
        <f t="array" aca="1" ref="R37" ca="1">INDEX('Lorri 401b'!L:L,MATCH('Retirement Calculator'!A37,'Lorri 401b'!N:N,0),0)</f>
        <v>3700884.7401812808</v>
      </c>
      <c r="S37" s="25">
        <f t="shared" ca="1" si="7"/>
        <v>6235378.2898483928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2511668.4773244741</v>
      </c>
      <c r="R38" s="25">
        <f t="array" aca="1" ref="R38" ca="1">INDEX('Lorri 401b'!L:L,MATCH('Retirement Calculator'!A38,'Lorri 401b'!N:N,0),0)</f>
        <v>3716305.0932653695</v>
      </c>
      <c r="S38" s="25">
        <f t="shared" ca="1" si="7"/>
        <v>6227973.5705898441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2488748.3005137425</v>
      </c>
      <c r="R39" s="25">
        <f t="array" aca="1" ref="R39" ca="1">INDEX('Lorri 401b'!L:L,MATCH('Retirement Calculator'!A39,'Lorri 401b'!N:N,0),0)</f>
        <v>3731789.697820642</v>
      </c>
      <c r="S39" s="25">
        <f t="shared" ca="1" si="7"/>
        <v>6220537.9983343845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2465732.6229662993</v>
      </c>
      <c r="R40" s="25">
        <f t="array" aca="1" ref="R40" ca="1">INDEX('Lorri 401b'!L:L,MATCH('Retirement Calculator'!A40,'Lorri 401b'!N:N,0),0)</f>
        <v>3747338.8215615614</v>
      </c>
      <c r="S40" s="25">
        <f t="shared" ca="1" si="7"/>
        <v>6213071.4445278607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2442621.0467624082</v>
      </c>
      <c r="R41" s="25">
        <f t="array" aca="1" ref="R41" ca="1">INDEX('Lorri 401b'!L:L,MATCH('Retirement Calculator'!A41,'Lorri 401b'!N:N,0),0)</f>
        <v>3762952.7333180681</v>
      </c>
      <c r="S41" s="25">
        <f t="shared" ca="1" si="7"/>
        <v>6205573.7800804768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2419413.1723243343</v>
      </c>
      <c r="R42" s="25">
        <f t="array" aca="1" ref="R42" ca="1">INDEX('Lorri 401b'!L:L,MATCH('Retirement Calculator'!A42,'Lorri 401b'!N:N,0),0)</f>
        <v>3778631.7030402268</v>
      </c>
      <c r="S42" s="25">
        <f t="shared" ca="1" si="7"/>
        <v>6198044.8753645606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2396108.5984094352</v>
      </c>
      <c r="R43" s="25">
        <f t="array" aca="1" ref="R43" ca="1">INDEX('Lorri 401b'!L:L,MATCH('Retirement Calculator'!A43,'Lorri 401b'!N:N,0),0)</f>
        <v>3794376.0018028943</v>
      </c>
      <c r="S43" s="25">
        <f t="shared" ca="1" si="7"/>
        <v>6190484.60021233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2372706.9221032243</v>
      </c>
      <c r="R44" s="25">
        <f t="array" aca="1" ref="R44" ca="1">INDEX('Lorri 401b'!L:L,MATCH('Retirement Calculator'!A44,'Lorri 401b'!N:N,0),0)</f>
        <v>3810185.9018104062</v>
      </c>
      <c r="S44" s="25">
        <f t="shared" ca="1" si="7"/>
        <v>6182892.8239136301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2349207.7388124038</v>
      </c>
      <c r="R45" s="25">
        <f t="array" aca="1" ref="R45" ca="1">INDEX('Lorri 401b'!L:L,MATCH('Retirement Calculator'!A45,'Lorri 401b'!N:N,0),0)</f>
        <v>3826061.6764012831</v>
      </c>
      <c r="S45" s="25">
        <f t="shared" ca="1" si="7"/>
        <v>6175269.4152136873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2325610.6422578716</v>
      </c>
      <c r="R46" s="25">
        <f t="array" aca="1" ref="R46" ca="1">INDEX('Lorri 401b'!L:L,MATCH('Retirement Calculator'!A46,'Lorri 401b'!N:N,0),0)</f>
        <v>3842003.6000529551</v>
      </c>
      <c r="S46" s="25">
        <f t="shared" ca="1" si="7"/>
        <v>6167614.2423108267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2301915.2244676957</v>
      </c>
      <c r="R47" s="25">
        <f t="array" aca="1" ref="R47" ca="1">INDEX('Lorri 401b'!L:L,MATCH('Retirement Calculator'!A47,'Lorri 401b'!N:N,0),0)</f>
        <v>3858011.948386509</v>
      </c>
      <c r="S47" s="25">
        <f t="shared" ca="1" si="7"/>
        <v>6159927.1728542047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2278121.0757700605</v>
      </c>
      <c r="R48" s="25">
        <f t="array" aca="1" ref="R48" ca="1">INDEX('Lorri 401b'!L:L,MATCH('Retirement Calculator'!A48,'Lorri 401b'!N:N,0),0)</f>
        <v>3874086.9981714529</v>
      </c>
      <c r="S48" s="25">
        <f t="shared" ca="1" si="7"/>
        <v>6152208.0739415139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2254227.7847861852</v>
      </c>
      <c r="R49" s="25">
        <f t="array" aca="1" ref="R49" ca="1">INDEX('Lorri 401b'!L:L,MATCH('Retirement Calculator'!A49,'Lorri 401b'!N:N,0),0)</f>
        <v>3890229.0273305005</v>
      </c>
      <c r="S49" s="25">
        <f t="shared" ca="1" si="7"/>
        <v>6144456.8121166863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2230234.9384232108</v>
      </c>
      <c r="R50" s="25">
        <f t="array" aca="1" ref="R50" ca="1">INDEX('Lorri 401b'!L:L,MATCH('Retirement Calculator'!A50,'Lorri 401b'!N:N,0),0)</f>
        <v>3906438.3149443776</v>
      </c>
      <c r="S50" s="25">
        <f t="shared" ca="1" si="7"/>
        <v>6136673.2533675879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2206142.1218670569</v>
      </c>
      <c r="R51" s="25">
        <f t="array" aca="1" ref="R51" ca="1">INDEX('Lorri 401b'!L:L,MATCH('Retirement Calculator'!A51,'Lorri 401b'!N:N,0),0)</f>
        <v>3922715.1412566458</v>
      </c>
      <c r="S51" s="25">
        <f t="shared" ca="1" si="7"/>
        <v>6128857.2631237023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2181948.9185752524</v>
      </c>
      <c r="R52" s="25">
        <f t="array" aca="1" ref="R52" ca="1">INDEX('Lorri 401b'!L:L,MATCH('Retirement Calculator'!A52,'Lorri 401b'!N:N,0),0)</f>
        <v>3939059.7876785486</v>
      </c>
      <c r="S52" s="25">
        <f t="shared" ca="1" si="7"/>
        <v>6121008.7062538005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2158434.1436030655</v>
      </c>
      <c r="R53" s="25">
        <f t="array" aca="1" ref="R53" ca="1">INDEX('Lorri 401b'!L:L,MATCH('Retirement Calculator'!A53,'Lorri 401b'!N:N,0),0)</f>
        <v>3955472.536793876</v>
      </c>
      <c r="S53" s="25">
        <f t="shared" ca="1" si="7"/>
        <v>6113906.6803969415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2134821.3904018276</v>
      </c>
      <c r="R54" s="25">
        <f t="array" aca="1" ref="R54" ca="1">INDEX('Lorri 401b'!L:L,MATCH('Retirement Calculator'!A54,'Lorri 401b'!N:N,0),0)</f>
        <v>3971953.6723638503</v>
      </c>
      <c r="S54" s="25">
        <f t="shared" ca="1" si="7"/>
        <v>6106775.0627656784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2111110.2507289182</v>
      </c>
      <c r="R55" s="25">
        <f t="array" aca="1" ref="R55" ca="1">INDEX('Lorri 401b'!L:L,MATCH('Retirement Calculator'!A55,'Lorri 401b'!N:N,0),0)</f>
        <v>3988503.4793320331</v>
      </c>
      <c r="S55" s="25">
        <f t="shared" ca="1" si="7"/>
        <v>6099613.7300609518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2087300.3146407048</v>
      </c>
      <c r="R56" s="25">
        <f t="array" aca="1" ref="R56" ca="1">INDEX('Lorri 401b'!L:L,MATCH('Retirement Calculator'!A56,'Lorri 401b'!N:N,0),0)</f>
        <v>4005122.2438292499</v>
      </c>
      <c r="S56" s="25">
        <f t="shared" ca="1" si="7"/>
        <v>6092422.5584699549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2063391.1704854569</v>
      </c>
      <c r="R57" s="25">
        <f t="array" aca="1" ref="R57" ca="1">INDEX('Lorri 401b'!L:L,MATCH('Retirement Calculator'!A57,'Lorri 401b'!N:N,0),0)</f>
        <v>4021810.2531785383</v>
      </c>
      <c r="S57" s="25">
        <f t="shared" ca="1" si="7"/>
        <v>6085201.4236639952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2039382.404896229</v>
      </c>
      <c r="R58" s="25">
        <f t="array" aca="1" ref="R58" ca="1">INDEX('Lorri 401b'!L:L,MATCH('Retirement Calculator'!A58,'Lorri 401b'!N:N,0),0)</f>
        <v>4038567.7959001157</v>
      </c>
      <c r="S58" s="25">
        <f t="shared" ca="1" si="7"/>
        <v>6077950.2007963452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2015273.6027837126</v>
      </c>
      <c r="R59" s="25">
        <f t="array" aca="1" ref="R59" ca="1">INDEX('Lorri 401b'!L:L,MATCH('Retirement Calculator'!A59,'Lorri 401b'!N:N,0),0)</f>
        <v>4055395.1617163662</v>
      </c>
      <c r="S59" s="25">
        <f t="shared" ca="1" si="7"/>
        <v>6070668.7645000787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1991064.3473290608</v>
      </c>
      <c r="R60" s="25">
        <f t="array" aca="1" ref="R60" ca="1">INDEX('Lorri 401b'!L:L,MATCH('Retirement Calculator'!A60,'Lorri 401b'!N:N,0),0)</f>
        <v>4072292.6415568511</v>
      </c>
      <c r="S60" s="25">
        <f t="shared" ca="1" si="7"/>
        <v>6063356.9888859121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1966754.2199766813</v>
      </c>
      <c r="R61" s="25">
        <f t="array" aca="1" ref="R61" ca="1">INDEX('Lorri 401b'!L:L,MATCH('Retirement Calculator'!A61,'Lorri 401b'!N:N,0),0)</f>
        <v>4089260.5275633382</v>
      </c>
      <c r="S61" s="25">
        <f t="shared" ca="1" si="7"/>
        <v>6056014.7475400195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1942342.800427</v>
      </c>
      <c r="R62" s="25">
        <f t="array" aca="1" ref="R62" ca="1">INDEX('Lorri 401b'!L:L,MATCH('Retirement Calculator'!A62,'Lorri 401b'!N:N,0),0)</f>
        <v>4106299.1130948523</v>
      </c>
      <c r="S62" s="25">
        <f t="shared" ca="1" si="7"/>
        <v>6048641.9135218523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1917829.6666291952</v>
      </c>
      <c r="R63" s="25">
        <f t="array" aca="1" ref="R63" ca="1">INDEX('Lorri 401b'!L:L,MATCH('Retirement Calculator'!A63,'Lorri 401b'!N:N,0),0)</f>
        <v>4123408.6927327476</v>
      </c>
      <c r="S63" s="25">
        <f t="shared" ca="1" si="7"/>
        <v>6041238.3593619429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1893214.3947738996</v>
      </c>
      <c r="R64" s="25">
        <f t="array" aca="1" ref="R64" ca="1">INDEX('Lorri 401b'!L:L,MATCH('Retirement Calculator'!A64,'Lorri 401b'!N:N,0),0)</f>
        <v>4140589.5622858009</v>
      </c>
      <c r="S64" s="25">
        <f t="shared" ca="1" si="7"/>
        <v>6033803.9570597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1868496.5592858735</v>
      </c>
      <c r="R65" s="25">
        <f t="array" aca="1" ref="R65" ca="1">INDEX('Lorri 401b'!L:L,MATCH('Retirement Calculator'!A65,'Lorri 401b'!N:N,0),0)</f>
        <v>4157842.018795325</v>
      </c>
      <c r="S65" s="25">
        <f t="shared" ca="1" si="7"/>
        <v>6026338.578081198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1843675.7328166473</v>
      </c>
      <c r="R66" s="25">
        <f t="array" aca="1" ref="R66" ca="1">INDEX('Lorri 401b'!L:L,MATCH('Retirement Calculator'!A66,'Lorri 401b'!N:N,0),0)</f>
        <v>4175166.3605403053</v>
      </c>
      <c r="S66" s="25">
        <f t="shared" ca="1" si="7"/>
        <v>6018842.0933569521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1818751.4862371327</v>
      </c>
      <c r="R67" s="25">
        <f t="array" aca="1" ref="R67" ca="1">INDEX('Lorri 401b'!L:L,MATCH('Retirement Calculator'!A67,'Lorri 401b'!N:N,0),0)</f>
        <v>4192562.8870425564</v>
      </c>
      <c r="S67" s="25">
        <f t="shared" ca="1" si="7"/>
        <v>6011314.3732796889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1793723.3886302034</v>
      </c>
      <c r="R68" s="25">
        <f t="array" aca="1" ref="R68" ca="1">INDEX('Lorri 401b'!L:L,MATCH('Retirement Calculator'!A68,'Lorri 401b'!N:N,0),0)</f>
        <v>4210031.8990719002</v>
      </c>
      <c r="S68" s="25">
        <f t="shared" ca="1" si="7"/>
        <v>6003755.2877021041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1768591.0072832452</v>
      </c>
      <c r="R69" s="25">
        <f t="array" aca="1" ref="R69" ca="1">INDEX('Lorri 401b'!L:L,MATCH('Retirement Calculator'!A69,'Lorri 401b'!N:N,0),0)</f>
        <v>4227573.6986513669</v>
      </c>
      <c r="S69" s="25">
        <f t="shared" ca="1" si="7"/>
        <v>5996164.7059346121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1743353.9076806747</v>
      </c>
      <c r="R70" s="25">
        <f t="array" aca="1" ref="R70" ca="1">INDEX('Lorri 401b'!L:L,MATCH('Retirement Calculator'!A70,'Lorri 401b'!N:N,0),0)</f>
        <v>4245188.5890624141</v>
      </c>
      <c r="S70" s="25">
        <f t="shared" ca="1" si="7"/>
        <v>5988542.4967430886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1718011.6534964268</v>
      </c>
      <c r="R71" s="25">
        <f t="array" aca="1" ref="R71" ca="1">INDEX('Lorri 401b'!L:L,MATCH('Retirement Calculator'!A71,'Lorri 401b'!N:N,0),0)</f>
        <v>4262876.8748501744</v>
      </c>
      <c r="S71" s="25">
        <f t="shared" ca="1" si="7"/>
        <v>5980888.5283466009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1692563.8065864111</v>
      </c>
      <c r="R72" s="25">
        <f t="array" aca="1" ref="R72" ca="1">INDEX('Lorri 401b'!L:L,MATCH('Retirement Calculator'!A72,'Lorri 401b'!N:N,0),0)</f>
        <v>4280638.8618287165</v>
      </c>
      <c r="S72" s="25">
        <f t="shared" ca="1" si="7"/>
        <v>5973202.6684151273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1667009.9269809371</v>
      </c>
      <c r="R73" s="25">
        <f t="array" aca="1" ref="R73" ca="1">INDEX('Lorri 401b'!L:L,MATCH('Retirement Calculator'!A73,'Lorri 401b'!N:N,0),0)</f>
        <v>4298474.8570863362</v>
      </c>
      <c r="S73" s="25">
        <f t="shared" ca="1" si="7"/>
        <v>5965484.7840672731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1641349.572877107</v>
      </c>
      <c r="R74" s="25">
        <f t="array" aca="1" ref="R74" ca="1">INDEX('Lorri 401b'!L:L,MATCH('Retirement Calculator'!A74,'Lorri 401b'!N:N,0),0)</f>
        <v>4316385.1689908626</v>
      </c>
      <c r="S74" s="25">
        <f t="shared" ca="1" si="7"/>
        <v>5957734.7418679697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1615582.3006311776</v>
      </c>
      <c r="R75" s="25">
        <f t="array" aca="1" ref="R75" ca="1">INDEX('Lorri 401b'!L:L,MATCH('Retirement Calculator'!A75,'Lorri 401b'!N:N,0),0)</f>
        <v>4334370.1071949909</v>
      </c>
      <c r="S75" s="25">
        <f t="shared" ca="1" si="7"/>
        <v>5949952.4078261685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1589707.6647508901</v>
      </c>
      <c r="R76" s="25">
        <f t="array" aca="1" ref="R76" ca="1">INDEX('Lorri 401b'!L:L,MATCH('Retirement Calculator'!A76,'Lorri 401b'!N:N,0),0)</f>
        <v>4352429.9826416364</v>
      </c>
      <c r="S76" s="25">
        <f t="shared" ca="1" si="7"/>
        <v>5942137.6473925263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1563725.2178877681</v>
      </c>
      <c r="R77" s="25">
        <f t="array" aca="1" ref="R77" ca="1">INDEX('Lorri 401b'!L:L,MATCH('Retirement Calculator'!A77,'Lorri 401b'!N:N,0),0)</f>
        <v>4370565.1075693099</v>
      </c>
      <c r="S77" s="25">
        <f t="shared" ca="1" si="7"/>
        <v>5934290.3254570775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1561131.2114269393</v>
      </c>
      <c r="R78" s="25">
        <f t="array" aca="1" ref="R78" ca="1">INDEX('Lorri 401b'!L:L,MATCH('Retirement Calculator'!A78,'Lorri 401b'!N:N,0),0)</f>
        <v>4365279.0949199591</v>
      </c>
      <c r="S78" s="25">
        <f t="shared" ca="1" si="7"/>
        <v>5926410.3063468989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1558526.3966058572</v>
      </c>
      <c r="R79" s="25">
        <f t="array" aca="1" ref="R79" ca="1">INDEX('Lorri 401b'!L:L,MATCH('Retirement Calculator'!A79,'Lorri 401b'!N:N,0),0)</f>
        <v>4359971.0572179025</v>
      </c>
      <c r="S79" s="25">
        <f t="shared" ca="1" si="7"/>
        <v>5918497.4538237602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1555910.7283896871</v>
      </c>
      <c r="R80" s="25">
        <f t="array" aca="1" ref="R80" ca="1">INDEX('Lorri 401b'!L:L,MATCH('Retirement Calculator'!A80,'Lorri 401b'!N:N,0),0)</f>
        <v>4354640.902692087</v>
      </c>
      <c r="S80" s="25">
        <f t="shared" ca="1" si="7"/>
        <v>5910551.6310817739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1553284.1615559496</v>
      </c>
      <c r="R81" s="25">
        <f t="array" aca="1" ref="R81" ca="1">INDEX('Lorri 401b'!L:L,MATCH('Retirement Calculator'!A81,'Lorri 401b'!N:N,0),0)</f>
        <v>4349288.5391890807</v>
      </c>
      <c r="S81" s="25">
        <f t="shared" ca="1" si="7"/>
        <v>5902572.7007450303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1550646.6506937381</v>
      </c>
      <c r="R82" s="25">
        <f t="array" aca="1" ref="R82" ca="1">INDEX('Lorri 401b'!L:L,MATCH('Retirement Calculator'!A82,'Lorri 401b'!N:N,0),0)</f>
        <v>4343913.8741714787</v>
      </c>
      <c r="S82" s="25">
        <f t="shared" ca="1" si="7"/>
        <v>5894560.5248652166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1547998.1502029342</v>
      </c>
      <c r="R83" s="25">
        <f t="array" aca="1" ref="R83" ca="1">INDEX('Lorri 401b'!L:L,MATCH('Retirement Calculator'!A83,'Lorri 401b'!N:N,0),0)</f>
        <v>4338516.8147163037</v>
      </c>
      <c r="S83" s="25">
        <f t="shared" ca="1" si="7"/>
        <v>5886514.9649192374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1545338.6142934186</v>
      </c>
      <c r="R84" s="25">
        <f t="array" aca="1" ref="R84" ca="1">INDEX('Lorri 401b'!L:L,MATCH('Retirement Calculator'!A84,'Lorri 401b'!N:N,0),0)</f>
        <v>4333097.267513399</v>
      </c>
      <c r="S84" s="25">
        <f t="shared" ca="1" si="7"/>
        <v>5878435.8818068178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1542667.9969842799</v>
      </c>
      <c r="R85" s="25">
        <f t="array" aca="1" ref="R85" ca="1">INDEX('Lorri 401b'!L:L,MATCH('Retirement Calculator'!A85,'Lorri 401b'!N:N,0),0)</f>
        <v>4327655.138863815</v>
      </c>
      <c r="S85" s="25">
        <f t="shared" ca="1" si="7"/>
        <v>5870323.1358480947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1539986.25210302</v>
      </c>
      <c r="R86" s="25">
        <f t="array" aca="1" ref="R86" ca="1">INDEX('Lorri 401b'!L:L,MATCH('Retirement Calculator'!A86,'Lorri 401b'!N:N,0),0)</f>
        <v>4322190.3346781908</v>
      </c>
      <c r="S86" s="25">
        <f t="shared" ca="1" si="7"/>
        <v>5862176.5867812112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1537293.3332847548</v>
      </c>
      <c r="R87" s="25">
        <f t="array" aca="1" ref="R87" ca="1">INDEX('Lorri 401b'!L:L,MATCH('Retirement Calculator'!A87,'Lorri 401b'!N:N,0),0)</f>
        <v>4316702.760475127</v>
      </c>
      <c r="S87" s="25">
        <f t="shared" ca="1" si="7"/>
        <v>5853996.0937598813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1534589.1939714134</v>
      </c>
      <c r="R88" s="25">
        <f t="array" aca="1" ref="R88" ca="1">INDEX('Lorri 401b'!L:L,MATCH('Retirement Calculator'!A88,'Lorri 401b'!N:N,0),0)</f>
        <v>4311192.3213795507</v>
      </c>
      <c r="S88" s="25">
        <f t="shared" ca="1" si="7"/>
        <v>5845781.5153509639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1531873.7874109331</v>
      </c>
      <c r="R89" s="25">
        <f t="array" aca="1" ref="R89" ca="1">INDEX('Lorri 401b'!L:L,MATCH('Retirement Calculator'!A89,'Lorri 401b'!N:N,0),0)</f>
        <v>4305658.9221210759</v>
      </c>
      <c r="S89" s="25">
        <f t="shared" ca="1" si="7"/>
        <v>5837532.7095320094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1529147.0666564507</v>
      </c>
      <c r="R90" s="25">
        <f t="array" aca="1" ref="R90" ca="1">INDEX('Lorri 401b'!L:L,MATCH('Retirement Calculator'!A90,'Lorri 401b'!N:N,0),0)</f>
        <v>4300102.4670323571</v>
      </c>
      <c r="S90" s="25">
        <f t="shared" ca="1" si="7"/>
        <v>5829249.5336888079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1526408.9845654916</v>
      </c>
      <c r="R91" s="25">
        <f t="array" aca="1" ref="R91" ca="1">INDEX('Lorri 401b'!L:L,MATCH('Retirement Calculator'!A91,'Lorri 401b'!N:N,0),0)</f>
        <v>4294522.8600474354</v>
      </c>
      <c r="S91" s="25">
        <f t="shared" ca="1" si="7"/>
        <v>5820931.8446129272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1523659.4937991532</v>
      </c>
      <c r="R92" s="25">
        <f t="array" aca="1" ref="R92" ca="1">INDEX('Lorri 401b'!L:L,MATCH('Retirement Calculator'!A92,'Lorri 401b'!N:N,0),0)</f>
        <v>4288920.0047000768</v>
      </c>
      <c r="S92" s="25">
        <f t="shared" ca="1" si="7"/>
        <v>5812579.4984992296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1520898.5468212885</v>
      </c>
      <c r="R93" s="25">
        <f t="array" aca="1" ref="R93" ca="1">INDEX('Lorri 401b'!L:L,MATCH('Retirement Calculator'!A93,'Lorri 401b'!N:N,0),0)</f>
        <v>4283293.8041221043</v>
      </c>
      <c r="S93" s="25">
        <f t="shared" ca="1" si="7"/>
        <v>5804192.3509433931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1518126.0958976827</v>
      </c>
      <c r="R94" s="25">
        <f t="array" aca="1" ref="R94" ca="1">INDEX('Lorri 401b'!L:L,MATCH('Retirement Calculator'!A94,'Lorri 401b'!N:N,0),0)</f>
        <v>4277644.1610417236</v>
      </c>
      <c r="S94" s="25">
        <f t="shared" ca="1" si="7"/>
        <v>5795770.2569394065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1515342.0930952285</v>
      </c>
      <c r="R95" s="25">
        <f t="array" aca="1" ref="R95" ca="1">INDEX('Lorri 401b'!L:L,MATCH('Retirement Calculator'!A95,'Lorri 401b'!N:N,0),0)</f>
        <v>4271970.9777818406</v>
      </c>
      <c r="S95" s="25">
        <f t="shared" ca="1" si="7"/>
        <v>5787313.0708770696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1512546.4902810976</v>
      </c>
      <c r="R96" s="25">
        <f t="array" aca="1" ref="R96" ca="1">INDEX('Lorri 401b'!L:L,MATCH('Retirement Calculator'!A96,'Lorri 401b'!N:N,0),0)</f>
        <v>4266274.1562583754</v>
      </c>
      <c r="S96" s="25">
        <f t="shared" ca="1" si="7"/>
        <v>5778820.646539473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1509739.2391219076</v>
      </c>
      <c r="R97" s="25">
        <f t="array" aca="1" ref="R97" ca="1">INDEX('Lorri 401b'!L:L,MATCH('Retirement Calculator'!A97,'Lorri 401b'!N:N,0),0)</f>
        <v>4260553.5979785621</v>
      </c>
      <c r="S97" s="25">
        <f t="shared" ca="1" si="7"/>
        <v>5770292.8371004695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1506920.2910828877</v>
      </c>
      <c r="R98" s="25">
        <f t="array" aca="1" ref="R98" ca="1">INDEX('Lorri 401b'!L:L,MATCH('Retirement Calculator'!A98,'Lorri 401b'!N:N,0),0)</f>
        <v>4254809.2040392496</v>
      </c>
      <c r="S98" s="25">
        <f t="shared" ca="1" si="7"/>
        <v>5761729.4951221375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1504089.5974270385</v>
      </c>
      <c r="R99" s="25">
        <f t="array" aca="1" ref="R99" ca="1">INDEX('Lorri 401b'!L:L,MATCH('Retirement Calculator'!A99,'Lorri 401b'!N:N,0),0)</f>
        <v>4249040.8751251902</v>
      </c>
      <c r="S99" s="25">
        <f t="shared" ca="1" si="7"/>
        <v>5753130.4725522287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1501247.10921429</v>
      </c>
      <c r="R100" s="25">
        <f t="array" aca="1" ref="R100" ca="1">INDEX('Lorri 401b'!L:L,MATCH('Retirement Calculator'!A100,'Lorri 401b'!N:N,0),0)</f>
        <v>4243248.5115073221</v>
      </c>
      <c r="S100" s="25">
        <f t="shared" ca="1" si="7"/>
        <v>5744495.6207216121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1498392.7773006551</v>
      </c>
      <c r="R101" s="25">
        <f t="array" aca="1" ref="R101" ca="1">INDEX('Lorri 401b'!L:L,MATCH('Retirement Calculator'!A101,'Lorri 401b'!N:N,0),0)</f>
        <v>4237432.0130410464</v>
      </c>
      <c r="S101" s="25">
        <f t="shared" ca="1" si="7"/>
        <v>5735824.7903417014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1495526.5523373801</v>
      </c>
      <c r="R102" s="25">
        <f t="array" aca="1" ref="R102" ca="1">INDEX('Lorri 401b'!L:L,MATCH('Retirement Calculator'!A102,'Lorri 401b'!N:N,0),0)</f>
        <v>4231591.279164494</v>
      </c>
      <c r="S102" s="25">
        <f t="shared" ca="1" si="7"/>
        <v>5727117.8315018741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1492648.3847700914</v>
      </c>
      <c r="R103" s="25">
        <f t="array" aca="1" ref="R103" ca="1">INDEX('Lorri 401b'!L:L,MATCH('Retirement Calculator'!A103,'Lorri 401b'!N:N,0),0)</f>
        <v>4225726.2088967897</v>
      </c>
      <c r="S103" s="25">
        <f t="shared" ca="1" si="7"/>
        <v>5718374.5936668813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1489758.224837939</v>
      </c>
      <c r="R104" s="25">
        <f t="array" aca="1" ref="R104" ca="1">INDEX('Lorri 401b'!L:L,MATCH('Retirement Calculator'!A104,'Lorri 401b'!N:N,0),0)</f>
        <v>4219836.7008363036</v>
      </c>
      <c r="S104" s="25">
        <f t="shared" ca="1" si="7"/>
        <v>5709594.9256742429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1486856.022572736</v>
      </c>
      <c r="R105" s="25">
        <f t="array" aca="1" ref="R105" ca="1">INDEX('Lorri 401b'!L:L,MATCH('Retirement Calculator'!A105,'Lorri 401b'!N:N,0),0)</f>
        <v>4213922.6531588985</v>
      </c>
      <c r="S105" s="25">
        <f t="shared" ca="1" si="7"/>
        <v>5700778.6757316347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1483941.7277980945</v>
      </c>
      <c r="R106" s="25">
        <f t="array" aca="1" ref="R106" ca="1">INDEX('Lorri 401b'!L:L,MATCH('Retirement Calculator'!A106,'Lorri 401b'!N:N,0),0)</f>
        <v>4207983.9636161709</v>
      </c>
      <c r="S106" s="25">
        <f t="shared" ca="1" si="7"/>
        <v>5691925.691414265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1481015.2901285586</v>
      </c>
      <c r="R107" s="25">
        <f t="array" aca="1" ref="R107" ca="1">INDEX('Lorri 401b'!L:L,MATCH('Retirement Calculator'!A107,'Lorri 401b'!N:N,0),0)</f>
        <v>4202020.5295336815</v>
      </c>
      <c r="S107" s="25">
        <f t="shared" ca="1" si="7"/>
        <v>5683035.8196622403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1478755.5756503998</v>
      </c>
      <c r="R108" s="25">
        <f t="array" aca="1" ref="R108" ca="1">INDEX('Lorri 401b'!L:L,MATCH('Retirement Calculator'!A108,'Lorri 401b'!N:N,0),0)</f>
        <v>4197783.414460849</v>
      </c>
      <c r="S108" s="25">
        <f t="shared" ca="1" si="7"/>
        <v>5676538.9901112486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1476486.4456952487</v>
      </c>
      <c r="R109" s="25">
        <f t="array" aca="1" ref="R109" ca="1">INDEX('Lorri 401b'!L:L,MATCH('Retirement Calculator'!A109,'Lorri 401b'!N:N,0),0)</f>
        <v>4193528.6447418798</v>
      </c>
      <c r="S109" s="25">
        <f t="shared" ca="1" si="7"/>
        <v>5670015.0904371282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1474207.8610319511</v>
      </c>
      <c r="R110" s="25">
        <f t="array" aca="1" ref="R110" ca="1">INDEX('Lorri 401b'!L:L,MATCH('Retirement Calculator'!A110,'Lorri 401b'!N:N,0),0)</f>
        <v>4189256.146815748</v>
      </c>
      <c r="S110" s="25">
        <f t="shared" ca="1" si="7"/>
        <v>5663464.0078476993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1471919.7822658899</v>
      </c>
      <c r="R111" s="25">
        <f t="array" aca="1" ref="R111" ca="1">INDEX('Lorri 401b'!L:L,MATCH('Retirement Calculator'!A111,'Lorri 401b'!N:N,0),0)</f>
        <v>4184965.8468149239</v>
      </c>
      <c r="S111" s="25">
        <f t="shared" ca="1" si="7"/>
        <v>5656885.6290808134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1469622.1698383035</v>
      </c>
      <c r="R112" s="25">
        <f t="array" aca="1" ref="R112" ca="1">INDEX('Lorri 401b'!L:L,MATCH('Retirement Calculator'!A112,'Lorri 401b'!N:N,0),0)</f>
        <v>4180657.6705640964</v>
      </c>
      <c r="S112" s="25">
        <f t="shared" ca="1" si="7"/>
        <v>5650279.8404024001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1467314.984025602</v>
      </c>
      <c r="R113" s="25">
        <f t="array" aca="1" ref="R113" ca="1">INDEX('Lorri 401b'!L:L,MATCH('Retirement Calculator'!A113,'Lorri 401b'!N:N,0),0)</f>
        <v>4176331.5435788906</v>
      </c>
      <c r="S113" s="25">
        <f t="shared" ca="1" si="7"/>
        <v>5643646.5276044924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1464998.1849386808</v>
      </c>
      <c r="R114" s="25">
        <f t="array" aca="1" ref="R114" ca="1">INDEX('Lorri 401b'!L:L,MATCH('Retirement Calculator'!A114,'Lorri 401b'!N:N,0),0)</f>
        <v>4171987.3910645796</v>
      </c>
      <c r="S114" s="25">
        <f t="shared" ca="1" si="7"/>
        <v>5636985.5760032609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1462671.7325222308</v>
      </c>
      <c r="R115" s="25">
        <f t="array" aca="1" ref="R115" ca="1">INDEX('Lorri 401b'!L:L,MATCH('Retirement Calculator'!A115,'Lorri 401b'!N:N,0),0)</f>
        <v>4167625.1379147926</v>
      </c>
      <c r="S115" s="25">
        <f t="shared" ca="1" si="7"/>
        <v>5630296.8704370232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1460335.5865540458</v>
      </c>
      <c r="R116" s="25">
        <f t="array" aca="1" ref="R116" ca="1">INDEX('Lorri 401b'!L:L,MATCH('Retirement Calculator'!A116,'Lorri 401b'!N:N,0),0)</f>
        <v>4163244.7087102146</v>
      </c>
      <c r="S116" s="25">
        <f t="shared" ca="1" si="7"/>
        <v>5623580.2952642608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1457989.7066443264</v>
      </c>
      <c r="R117" s="25">
        <f t="array" aca="1" ref="R117" ca="1">INDEX('Lorri 401b'!L:L,MATCH('Retirement Calculator'!A117,'Lorri 401b'!N:N,0),0)</f>
        <v>4158846.0277172844</v>
      </c>
      <c r="S117" s="25">
        <f t="shared" ca="1" si="7"/>
        <v>5616835.7343616113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1455634.0522349833</v>
      </c>
      <c r="R118" s="25">
        <f t="array" aca="1" ref="R118" ca="1">INDEX('Lorri 401b'!L:L,MATCH('Retirement Calculator'!A118,'Lorri 401b'!N:N,0),0)</f>
        <v>4154429.0188868833</v>
      </c>
      <c r="S118" s="25">
        <f t="shared" ca="1" si="7"/>
        <v>5610063.0711218668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1453268.5825989346</v>
      </c>
      <c r="R119" s="25">
        <f t="array" aca="1" ref="R119" ca="1">INDEX('Lorri 401b'!L:L,MATCH('Retirement Calculator'!A119,'Lorri 401b'!N:N,0),0)</f>
        <v>4149993.6058530225</v>
      </c>
      <c r="S119" s="25">
        <f t="shared" ca="1" si="7"/>
        <v>5603262.188451957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1450893.2568394025</v>
      </c>
      <c r="R120" s="25">
        <f t="array" aca="1" ref="R120" ca="1">INDEX('Lorri 401b'!L:L,MATCH('Retirement Calculator'!A120,'Lorri 401b'!N:N,0),0)</f>
        <v>4145539.7119315206</v>
      </c>
      <c r="S120" s="25">
        <f t="shared" ca="1" si="7"/>
        <v>5596432.9687709231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1448508.0338892057</v>
      </c>
      <c r="R121" s="25">
        <f t="array" aca="1" ref="R121" ca="1">INDEX('Lorri 401b'!L:L,MATCH('Retirement Calculator'!A121,'Lorri 401b'!N:N,0),0)</f>
        <v>4141067.2601186791</v>
      </c>
      <c r="S121" s="25">
        <f t="shared" ca="1" si="7"/>
        <v>5589575.2940078843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1446112.8725100495</v>
      </c>
      <c r="R122" s="25">
        <f t="array" aca="1" ref="R122" ca="1">INDEX('Lorri 401b'!L:L,MATCH('Retirement Calculator'!A122,'Lorri 401b'!N:N,0),0)</f>
        <v>4136576.1730899508</v>
      </c>
      <c r="S122" s="25">
        <f t="shared" ca="1" si="7"/>
        <v>5582689.0456000008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1443707.7312918135</v>
      </c>
      <c r="R123" s="25">
        <f t="array" aca="1" ref="R123" ca="1">INDEX('Lorri 401b'!L:L,MATCH('Retirement Calculator'!A123,'Lorri 401b'!N:N,0),0)</f>
        <v>4132066.3731986028</v>
      </c>
      <c r="S123" s="25">
        <f t="shared" ca="1" si="7"/>
        <v>5575774.1044904161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1441292.568651835</v>
      </c>
      <c r="R124" s="25">
        <f t="array" aca="1" ref="R124" ca="1">INDEX('Lorri 401b'!L:L,MATCH('Retirement Calculator'!A124,'Lorri 401b'!N:N,0),0)</f>
        <v>4127537.7824743739</v>
      </c>
      <c r="S124" s="25">
        <f t="shared" ca="1" si="7"/>
        <v>5568830.3511262089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1438867.3428341898</v>
      </c>
      <c r="R125" s="25">
        <f t="array" aca="1" ref="R125" ca="1">INDEX('Lorri 401b'!L:L,MATCH('Retirement Calculator'!A125,'Lorri 401b'!N:N,0),0)</f>
        <v>4122990.3226221274</v>
      </c>
      <c r="S125" s="25">
        <f t="shared" ca="1" si="7"/>
        <v>5561857.6654563174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1436432.0119089712</v>
      </c>
      <c r="R126" s="25">
        <f t="array" aca="1" ref="R126" ca="1">INDEX('Lorri 401b'!L:L,MATCH('Retirement Calculator'!A126,'Lorri 401b'!N:N,0),0)</f>
        <v>4118423.9150204966</v>
      </c>
      <c r="S126" s="25">
        <f t="shared" ca="1" si="7"/>
        <v>5554855.9269294683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1433986.5337715643</v>
      </c>
      <c r="R127" s="25">
        <f t="array" aca="1" ref="R127" ca="1">INDEX('Lorri 401b'!L:L,MATCH('Retirement Calculator'!A127,'Lorri 401b'!N:N,0),0)</f>
        <v>4113838.4807205256</v>
      </c>
      <c r="S127" s="25">
        <f t="shared" ca="1" si="7"/>
        <v>5547825.0144920899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1431530.8661419181</v>
      </c>
      <c r="R128" s="25">
        <f t="array" aca="1" ref="R128" ca="1">INDEX('Lorri 401b'!L:L,MATCH('Retirement Calculator'!A128,'Lorri 401b'!N:N,0),0)</f>
        <v>4109233.9404443051</v>
      </c>
      <c r="S128" s="25">
        <f t="shared" ca="1" si="7"/>
        <v>5540764.8065862227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1429064.966563815</v>
      </c>
      <c r="R129" s="25">
        <f t="array" aca="1" ref="R129" ca="1">INDEX('Lorri 401b'!L:L,MATCH('Retirement Calculator'!A129,'Lorri 401b'!N:N,0),0)</f>
        <v>4104610.2145835999</v>
      </c>
      <c r="S129" s="25">
        <f t="shared" ca="1" si="7"/>
        <v>5533675.1811474152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1426588.7924041364</v>
      </c>
      <c r="R130" s="25">
        <f t="array" aca="1" ref="R130" ca="1">INDEX('Lorri 401b'!L:L,MATCH('Retirement Calculator'!A130,'Lorri 401b'!N:N,0),0)</f>
        <v>4099967.2231984753</v>
      </c>
      <c r="S130" s="25">
        <f t="shared" ca="1" si="7"/>
        <v>5526556.0156026119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1424102.3008521257</v>
      </c>
      <c r="R131" s="25">
        <f t="array" aca="1" ref="R131" ca="1">INDEX('Lorri 401b'!L:L,MATCH('Retirement Calculator'!A131,'Lorri 401b'!N:N,0),0)</f>
        <v>4095304.8860159125</v>
      </c>
      <c r="S131" s="25">
        <f t="shared" ca="1" si="7"/>
        <v>5519407.186868038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1421605.4489186485</v>
      </c>
      <c r="R132" s="25">
        <f t="array" aca="1" ref="R132" ca="1">INDEX('Lorri 401b'!L:L,MATCH('Retirement Calculator'!A132,'Lorri 401b'!N:N,0),0)</f>
        <v>4090623.1224284228</v>
      </c>
      <c r="S132" s="25">
        <f t="shared" ca="1" si="7"/>
        <v>5512228.5713470709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1419098.1934354485</v>
      </c>
      <c r="R133" s="25">
        <f t="array" aca="1" ref="R133" ca="1">INDEX('Lorri 401b'!L:L,MATCH('Retirement Calculator'!A133,'Lorri 401b'!N:N,0),0)</f>
        <v>4085921.8514926517</v>
      </c>
      <c r="S133" s="25">
        <f t="shared" ca="1" si="7"/>
        <v>5505020.0449281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1416580.4910544017</v>
      </c>
      <c r="R134" s="25">
        <f t="array" aca="1" ref="R134" ca="1">INDEX('Lorri 401b'!L:L,MATCH('Retirement Calculator'!A134,'Lorri 401b'!N:N,0),0)</f>
        <v>4081200.9919279814</v>
      </c>
      <c r="S134" s="25">
        <f t="shared" ca="1" si="7"/>
        <v>5497781.4829823831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1414052.2982467674</v>
      </c>
      <c r="R135" s="25">
        <f t="array" aca="1" ref="R135" ca="1">INDEX('Lorri 401b'!L:L,MATCH('Retirement Calculator'!A135,'Lorri 401b'!N:N,0),0)</f>
        <v>4076460.4621151253</v>
      </c>
      <c r="S135" s="25">
        <f t="shared" ca="1" si="7"/>
        <v>5490512.7603618931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1411513.5713024344</v>
      </c>
      <c r="R136" s="25">
        <f t="array" aca="1" ref="R136" ca="1">INDEX('Lorri 401b'!L:L,MATCH('Retirement Calculator'!A136,'Lorri 401b'!N:N,0),0)</f>
        <v>4071700.1800947152</v>
      </c>
      <c r="S136" s="25">
        <f t="shared" ca="1" si="7"/>
        <v>5483213.7513971496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1408964.2663291667</v>
      </c>
      <c r="R137" s="25">
        <f t="array" aca="1" ref="R137" ca="1">INDEX('Lorri 401b'!L:L,MATCH('Retirement Calculator'!A137,'Lorri 401b'!N:N,0),0)</f>
        <v>4066920.063565887</v>
      </c>
      <c r="S137" s="25">
        <f t="shared" ca="1" si="7"/>
        <v>5475884.329895054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1406404.3392518437</v>
      </c>
      <c r="R138" s="25">
        <f t="array" aca="1" ref="R138" ca="1">INDEX('Lorri 401b'!L:L,MATCH('Retirement Calculator'!A138,'Lorri 401b'!N:N,0),0)</f>
        <v>4062120.0298848553</v>
      </c>
      <c r="S138" s="25">
        <f t="shared" ca="1" si="7"/>
        <v>5468524.3691366985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1403833.7458116987</v>
      </c>
      <c r="R139" s="25">
        <f t="array" aca="1" ref="R139" ca="1">INDEX('Lorri 401b'!L:L,MATCH('Retirement Calculator'!A139,'Lorri 401b'!N:N,0),0)</f>
        <v>4057299.9960634857</v>
      </c>
      <c r="S139" s="25">
        <f t="shared" ca="1" si="7"/>
        <v>5461133.7418751847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1401252.441565553</v>
      </c>
      <c r="R140" s="25">
        <f t="array" aca="1" ref="R140" ca="1">INDEX('Lorri 401b'!L:L,MATCH('Retirement Calculator'!A140,'Lorri 401b'!N:N,0),0)</f>
        <v>4052459.8787678606</v>
      </c>
      <c r="S140" s="25">
        <f t="shared" ca="1" si="7"/>
        <v>5453712.3203334138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1398660.3818850482</v>
      </c>
      <c r="R141" s="25">
        <f t="array" aca="1" ref="R141" ca="1">INDEX('Lorri 401b'!L:L,MATCH('Retirement Calculator'!A141,'Lorri 401b'!N:N,0),0)</f>
        <v>4047599.5943168369</v>
      </c>
      <c r="S141" s="25">
        <f t="shared" ca="1" si="7"/>
        <v>5446259.9762018854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1396057.5219558747</v>
      </c>
      <c r="R142" s="25">
        <f t="array" aca="1" ref="R142" ca="1">INDEX('Lorri 401b'!L:L,MATCH('Retirement Calculator'!A142,'Lorri 401b'!N:N,0),0)</f>
        <v>4042719.058680601</v>
      </c>
      <c r="S142" s="25">
        <f t="shared" ca="1" si="7"/>
        <v>5438776.5806364752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1393443.8167769965</v>
      </c>
      <c r="R143" s="25">
        <f t="array" aca="1" ref="R143" ca="1">INDEX('Lorri 401b'!L:L,MATCH('Retirement Calculator'!A143,'Lorri 401b'!N:N,0),0)</f>
        <v>4037818.1874792138</v>
      </c>
      <c r="S143" s="25">
        <f t="shared" ca="1" si="7"/>
        <v>5431262.0042562103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1390819.2211598728</v>
      </c>
      <c r="R144" s="25">
        <f t="array" aca="1" ref="R144" ca="1">INDEX('Lorri 401b'!L:L,MATCH('Retirement Calculator'!A144,'Lorri 401b'!N:N,0),0)</f>
        <v>4032896.8959811544</v>
      </c>
      <c r="S144" s="25">
        <f t="shared" ca="1" si="7"/>
        <v>5423716.117141027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1388183.689727678</v>
      </c>
      <c r="R145" s="25">
        <f t="array" aca="1" ref="R145" ca="1">INDEX('Lorri 401b'!L:L,MATCH('Retirement Calculator'!A145,'Lorri 401b'!N:N,0),0)</f>
        <v>4027955.0991018531</v>
      </c>
      <c r="S145" s="25">
        <f t="shared" ca="1" si="7"/>
        <v>5416138.7888295315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1385537.1769145154</v>
      </c>
      <c r="R146" s="25">
        <f t="array" aca="1" ref="R146" ca="1">INDEX('Lorri 401b'!L:L,MATCH('Retirement Calculator'!A146,'Lorri 401b'!N:N,0),0)</f>
        <v>4022992.7114022211</v>
      </c>
      <c r="S146" s="25">
        <f t="shared" ca="1" si="7"/>
        <v>5408529.8883167366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1382879.6369646315</v>
      </c>
      <c r="R147" s="25">
        <f t="array" aca="1" ref="R147" ca="1">INDEX('Lorri 401b'!L:L,MATCH('Retirement Calculator'!A147,'Lorri 401b'!N:N,0),0)</f>
        <v>4018009.647087174</v>
      </c>
      <c r="S147" s="25">
        <f t="shared" ca="1" si="7"/>
        <v>5400889.2840518057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1380211.023931623</v>
      </c>
      <c r="R148" s="25">
        <f t="array" aca="1" ref="R148" ca="1">INDEX('Lorri 401b'!L:L,MATCH('Retirement Calculator'!A148,'Lorri 401b'!N:N,0),0)</f>
        <v>4013005.8200041475</v>
      </c>
      <c r="S148" s="25">
        <f t="shared" ca="1" si="7"/>
        <v>5393216.8439357709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1377531.2916776435</v>
      </c>
      <c r="R149" s="25">
        <f t="array" aca="1" ref="R149" ca="1">INDEX('Lorri 401b'!L:L,MATCH('Retirement Calculator'!A149,'Lorri 401b'!N:N,0),0)</f>
        <v>4007981.1436416083</v>
      </c>
      <c r="S149" s="25">
        <f t="shared" ca="1" si="7"/>
        <v>5385512.4353192523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1374840.3938726059</v>
      </c>
      <c r="R150" s="25">
        <f t="array" aca="1" ref="R150" ca="1">INDEX('Lorri 401b'!L:L,MATCH('Retirement Calculator'!A150,'Lorri 401b'!N:N,0),0)</f>
        <v>4002935.5311275586</v>
      </c>
      <c r="S150" s="25">
        <f t="shared" ca="1" si="7"/>
        <v>5377775.9250001647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1372138.2839933806</v>
      </c>
      <c r="R151" s="25">
        <f t="array" aca="1" ref="R151" ca="1">INDEX('Lorri 401b'!L:L,MATCH('Retirement Calculator'!A151,'Lorri 401b'!N:N,0),0)</f>
        <v>3997868.8952280339</v>
      </c>
      <c r="S151" s="25">
        <f t="shared" ca="1" si="7"/>
        <v>5370007.179221414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1369424.915322992</v>
      </c>
      <c r="R152" s="25">
        <f t="array" aca="1" ref="R152" ca="1">INDEX('Lorri 401b'!L:L,MATCH('Retirement Calculator'!A152,'Lorri 401b'!N:N,0),0)</f>
        <v>3992781.1483455943</v>
      </c>
      <c r="S152" s="25">
        <f t="shared" ca="1" si="7"/>
        <v>5362206.0636685863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1366700.24094981</v>
      </c>
      <c r="R153" s="25">
        <f t="array" aca="1" ref="R153" ca="1">INDEX('Lorri 401b'!L:L,MATCH('Retirement Calculator'!A153,'Lorri 401b'!N:N,0),0)</f>
        <v>3987672.2025178112</v>
      </c>
      <c r="S153" s="25">
        <f t="shared" ca="1" si="7"/>
        <v>5354372.4434676208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1363964.2137667397</v>
      </c>
      <c r="R154" s="25">
        <f t="array" aca="1" ref="R154" ca="1">INDEX('Lorri 401b'!L:L,MATCH('Retirement Calculator'!A154,'Lorri 401b'!N:N,0),0)</f>
        <v>3982541.9694157457</v>
      </c>
      <c r="S154" s="25">
        <f t="shared" ca="1" si="7"/>
        <v>5346506.1831824854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1361216.7864704067</v>
      </c>
      <c r="R155" s="25">
        <f t="array" aca="1" ref="R155" ca="1">INDEX('Lorri 401b'!L:L,MATCH('Retirement Calculator'!A155,'Lorri 401b'!N:N,0),0)</f>
        <v>3977390.3603424216</v>
      </c>
      <c r="S155" s="25">
        <f t="shared" ca="1" si="7"/>
        <v>5338607.1468128283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1358457.9115603389</v>
      </c>
      <c r="R156" s="25">
        <f t="array" aca="1" ref="R156" ca="1">INDEX('Lorri 401b'!L:L,MATCH('Retirement Calculator'!A156,'Lorri 401b'!N:N,0),0)</f>
        <v>3972217.2862312919</v>
      </c>
      <c r="S156" s="25">
        <f t="shared" ca="1" si="7"/>
        <v>5330675.1977916304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1355687.541338146</v>
      </c>
      <c r="R157" s="25">
        <f t="array" aca="1" ref="R157" ca="1">INDEX('Lorri 401b'!L:L,MATCH('Retirement Calculator'!A157,'Lorri 401b'!N:N,0),0)</f>
        <v>3967022.6576446993</v>
      </c>
      <c r="S157" s="25">
        <f t="shared" ca="1" si="7"/>
        <v>5322710.1989828451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1352905.6279066938</v>
      </c>
      <c r="R158" s="25">
        <f t="array" aca="1" ref="R158" ca="1">INDEX('Lorri 401b'!L:L,MATCH('Retirement Calculator'!A158,'Lorri 401b'!N:N,0),0)</f>
        <v>3961806.3847723291</v>
      </c>
      <c r="S158" s="25">
        <f t="shared" ca="1" si="7"/>
        <v>5314712.0126790227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1350112.1231692773</v>
      </c>
      <c r="R159" s="25">
        <f t="array" aca="1" ref="R159" ca="1">INDEX('Lorri 401b'!L:L,MATCH('Retirement Calculator'!A159,'Lorri 401b'!N:N,0),0)</f>
        <v>3956568.3774296576</v>
      </c>
      <c r="S159" s="25">
        <f t="shared" ca="1" si="7"/>
        <v>5306680.5005989354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1347306.9788287883</v>
      </c>
      <c r="R160" s="25">
        <f t="array" aca="1" ref="R160" ca="1">INDEX('Lorri 401b'!L:L,MATCH('Retirement Calculator'!A160,'Lorri 401b'!N:N,0),0)</f>
        <v>3951308.5450563915</v>
      </c>
      <c r="S160" s="25">
        <f t="shared" ca="1" si="7"/>
        <v>5298615.5238851793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1344490.1463868804</v>
      </c>
      <c r="R161" s="25">
        <f t="array" aca="1" ref="R161" ca="1">INDEX('Lorri 401b'!L:L,MATCH('Retirement Calculator'!A161,'Lorri 401b'!N:N,0),0)</f>
        <v>3946026.7967149033</v>
      </c>
      <c r="S161" s="25">
        <f t="shared" ca="1" si="7"/>
        <v>5290516.9431017842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1341661.5771431313</v>
      </c>
      <c r="R162" s="25">
        <f t="array" aca="1" ref="R162" ca="1">INDEX('Lorri 401b'!L:L,MATCH('Retirement Calculator'!A162,'Lorri 401b'!N:N,0),0)</f>
        <v>3940723.0410886593</v>
      </c>
      <c r="S162" s="25">
        <f t="shared" ca="1" si="7"/>
        <v>5282384.6182317901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1338821.2221941999</v>
      </c>
      <c r="R163" s="25">
        <f t="array" aca="1" ref="R163" ca="1">INDEX('Lorri 401b'!L:L,MATCH('Retirement Calculator'!A163,'Lorri 401b'!N:N,0),0)</f>
        <v>3935397.186480639</v>
      </c>
      <c r="S163" s="25">
        <f t="shared" ca="1" si="7"/>
        <v>5274218.408674839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1335969.0324329813</v>
      </c>
      <c r="R164" s="25">
        <f t="array" aca="1" ref="R164" ca="1">INDEX('Lorri 401b'!L:L,MATCH('Retirement Calculator'!A164,'Lorri 401b'!N:N,0),0)</f>
        <v>3930049.1408117521</v>
      </c>
      <c r="S164" s="25">
        <f t="shared" ca="1" si="7"/>
        <v>5266018.1732447334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1333104.9585477577</v>
      </c>
      <c r="R165" s="25">
        <f t="array" aca="1" ref="R165" ca="1">INDEX('Lorri 401b'!L:L,MATCH('Retirement Calculator'!A165,'Lorri 401b'!N:N,0),0)</f>
        <v>3924678.811619245</v>
      </c>
      <c r="S165" s="25">
        <f t="shared" ca="1" si="7"/>
        <v>5257783.7701670025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1330228.9510213456</v>
      </c>
      <c r="R166" s="25">
        <f t="array" aca="1" ref="R166" ca="1">INDEX('Lorri 401b'!L:L,MATCH('Retirement Calculator'!A166,'Lorri 401b'!N:N,0),0)</f>
        <v>3919286.1060551023</v>
      </c>
      <c r="S166" s="25">
        <f t="shared" ca="1" si="7"/>
        <v>5249515.0570764476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1327340.9601302401</v>
      </c>
      <c r="R167" s="25">
        <f t="array" aca="1" ref="R167" ca="1">INDEX('Lorri 401b'!L:L,MATCH('Retirement Calculator'!A167,'Lorri 401b'!N:N,0),0)</f>
        <v>3913870.9308844423</v>
      </c>
      <c r="S167" s="25">
        <f t="shared" ca="1" si="7"/>
        <v>5241211.8910146821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1324440.9359437549</v>
      </c>
      <c r="R168" s="25">
        <f t="array" aca="1" ref="R168" ca="1">INDEX('Lorri 401b'!L:L,MATCH('Retirement Calculator'!A168,'Lorri 401b'!N:N,0),0)</f>
        <v>3908433.1924839048</v>
      </c>
      <c r="S168" s="25">
        <f t="shared" ca="1" si="7"/>
        <v>5232874.1284276601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1321528.8283231594</v>
      </c>
      <c r="R169" s="25">
        <f t="array" aca="1" ref="R169" ca="1">INDEX('Lorri 401b'!L:L,MATCH('Retirement Calculator'!A169,'Lorri 401b'!N:N,0),0)</f>
        <v>3902972.7968400316</v>
      </c>
      <c r="S169" s="25">
        <f t="shared" ca="1" si="7"/>
        <v>5224501.625163191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1318604.5869208113</v>
      </c>
      <c r="R170" s="25">
        <f t="array" aca="1" ref="R170" ca="1">INDEX('Lorri 401b'!L:L,MATCH('Retirement Calculator'!A170,'Lorri 401b'!N:N,0),0)</f>
        <v>3897489.6495476421</v>
      </c>
      <c r="S170" s="25">
        <f t="shared" ca="1" si="7"/>
        <v>5216094.236468453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1315668.1611792869</v>
      </c>
      <c r="R171" s="25">
        <f t="array" aca="1" ref="R171" ca="1">INDEX('Lorri 401b'!L:L,MATCH('Retirement Calculator'!A171,'Lorri 401b'!N:N,0),0)</f>
        <v>3891983.6558082011</v>
      </c>
      <c r="S171" s="25">
        <f t="shared" ca="1" si="7"/>
        <v>5207651.8169874884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1312719.5003305061</v>
      </c>
      <c r="R172" s="25">
        <f t="array" aca="1" ref="R172" ca="1">INDEX('Lorri 401b'!L:L,MATCH('Retirement Calculator'!A172,'Lorri 401b'!N:N,0),0)</f>
        <v>3886454.720428179</v>
      </c>
      <c r="S172" s="25">
        <f t="shared" ca="1" si="7"/>
        <v>5199174.2207586849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1309758.5533948555</v>
      </c>
      <c r="R173" s="25">
        <f t="array" aca="1" ref="R173" ca="1">INDEX('Lorri 401b'!L:L,MATCH('Retirement Calculator'!A173,'Lorri 401b'!N:N,0),0)</f>
        <v>3880902.7478174069</v>
      </c>
      <c r="S173" s="25">
        <f t="shared" ca="1" si="7"/>
        <v>5190661.3012122624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1306785.2691803062</v>
      </c>
      <c r="R174" s="25">
        <f t="array" aca="1" ref="R174" ca="1">INDEX('Lorri 401b'!L:L,MATCH('Retirement Calculator'!A174,'Lorri 401b'!N:N,0),0)</f>
        <v>3875327.6419874229</v>
      </c>
      <c r="S174" s="25">
        <f t="shared" ca="1" si="7"/>
        <v>5182112.9111677296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1303799.5962815296</v>
      </c>
      <c r="R175" s="25">
        <f t="array" aca="1" ref="R175" ca="1">INDEX('Lorri 401b'!L:L,MATCH('Retirement Calculator'!A175,'Lorri 401b'!N:N,0),0)</f>
        <v>3869729.3065498141</v>
      </c>
      <c r="S175" s="25">
        <f t="shared" ca="1" si="7"/>
        <v>5173528.9028313439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1300801.4830790083</v>
      </c>
      <c r="R176" s="25">
        <f t="array" aca="1" ref="R176" ca="1">INDEX('Lorri 401b'!L:L,MATCH('Retirement Calculator'!A176,'Lorri 401b'!N:N,0),0)</f>
        <v>3864107.6447145487</v>
      </c>
      <c r="S176" s="25">
        <f t="shared" ca="1" si="7"/>
        <v>5164909.127793557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1297790.8777381431</v>
      </c>
      <c r="R177" s="25">
        <f t="array" aca="1" ref="R177" ca="1">INDEX('Lorri 401b'!L:L,MATCH('Retirement Calculator'!A177,'Lorri 401b'!N:N,0),0)</f>
        <v>3858462.5592883029</v>
      </c>
      <c r="S177" s="25">
        <f t="shared" ca="1" si="7"/>
        <v>5156253.4370264458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1294767.7282083575</v>
      </c>
      <c r="R178" s="25">
        <f t="array" aca="1" ref="R178" ca="1">INDEX('Lorri 401b'!L:L,MATCH('Retirement Calculator'!A178,'Lorri 401b'!N:N,0),0)</f>
        <v>3852793.9526727814</v>
      </c>
      <c r="S178" s="25">
        <f t="shared" ca="1" si="7"/>
        <v>5147561.6808811389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1291731.9822221978</v>
      </c>
      <c r="R179" s="25">
        <f t="array" aca="1" ref="R179" ca="1">INDEX('Lorri 401b'!L:L,MATCH('Retirement Calculator'!A179,'Lorri 401b'!N:N,0),0)</f>
        <v>3847101.7268630285</v>
      </c>
      <c r="S179" s="25">
        <f t="shared" ca="1" si="7"/>
        <v>5138833.7090852261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1288683.5872944293</v>
      </c>
      <c r="R180" s="25">
        <f t="array" aca="1" ref="R180" ca="1">INDEX('Lorri 401b'!L:L,MATCH('Retirement Calculator'!A180,'Lorri 401b'!N:N,0),0)</f>
        <v>3841385.783445735</v>
      </c>
      <c r="S180" s="25">
        <f t="shared" ca="1" si="7"/>
        <v>5130069.3707401641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1285622.4907211284</v>
      </c>
      <c r="R181" s="25">
        <f t="array" aca="1" ref="R181" ca="1">INDEX('Lorri 401b'!L:L,MATCH('Retirement Calculator'!A181,'Lorri 401b'!N:N,0),0)</f>
        <v>3835646.0235975361</v>
      </c>
      <c r="S181" s="25">
        <f t="shared" ca="1" si="7"/>
        <v>5121268.5143186646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1282548.639578772</v>
      </c>
      <c r="R182" s="25">
        <f t="array" aca="1" ref="R182" ca="1">INDEX('Lorri 401b'!L:L,MATCH('Retirement Calculator'!A182,'Lorri 401b'!N:N,0),0)</f>
        <v>3829882.3480833028</v>
      </c>
      <c r="S182" s="25">
        <f t="shared" ca="1" si="7"/>
        <v>5112430.9876620751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1279461.9807233224</v>
      </c>
      <c r="R183" s="25">
        <f t="array" aca="1" ref="R183" ca="1">INDEX('Lorri 401b'!L:L,MATCH('Retirement Calculator'!A183,'Lorri 401b'!N:N,0),0)</f>
        <v>3824094.6572544272</v>
      </c>
      <c r="S183" s="25">
        <f t="shared" ca="1" si="7"/>
        <v>5103556.6379777491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1276362.4607893084</v>
      </c>
      <c r="R184" s="25">
        <f t="array" aca="1" ref="R184" ca="1">INDEX('Lorri 401b'!L:L,MATCH('Retirement Calculator'!A184,'Lorri 401b'!N:N,0),0)</f>
        <v>3818282.8510470977</v>
      </c>
      <c r="S184" s="25">
        <f t="shared" ca="1" si="7"/>
        <v>5094645.3118364066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1273250.0261889028</v>
      </c>
      <c r="R185" s="25">
        <f t="array" aca="1" ref="R185" ca="1">INDEX('Lorri 401b'!L:L,MATCH('Retirement Calculator'!A185,'Lorri 401b'!N:N,0),0)</f>
        <v>3812446.8289805711</v>
      </c>
      <c r="S185" s="25">
        <f t="shared" ca="1" si="7"/>
        <v>5085696.8551694741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1270124.6231109954</v>
      </c>
      <c r="R186" s="25">
        <f t="array" aca="1" ref="R186" ca="1">INDEX('Lorri 401b'!L:L,MATCH('Retirement Calculator'!A186,'Lorri 401b'!N:N,0),0)</f>
        <v>3806586.4901554338</v>
      </c>
      <c r="S186" s="25">
        <f t="shared" ca="1" si="7"/>
        <v>5076711.1132664289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1266986.1975202635</v>
      </c>
      <c r="R187" s="25">
        <f t="array" aca="1" ref="R187" ca="1">INDEX('Lorri 401b'!L:L,MATCH('Retirement Calculator'!A187,'Lorri 401b'!N:N,0),0)</f>
        <v>3800701.7332518585</v>
      </c>
      <c r="S187" s="25">
        <f t="shared" ca="1" si="7"/>
        <v>5067687.930772122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1263834.6951562369</v>
      </c>
      <c r="R188" s="25">
        <f t="array" aca="1" ref="R188" ca="1">INDEX('Lorri 401b'!L:L,MATCH('Retirement Calculator'!A188,'Lorri 401b'!N:N,0),0)</f>
        <v>3794792.4565278515</v>
      </c>
      <c r="S188" s="25">
        <f t="shared" ca="1" si="7"/>
        <v>5058627.1516840886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1260670.06153236</v>
      </c>
      <c r="R189" s="25">
        <f t="array" aca="1" ref="R189" ca="1">INDEX('Lorri 401b'!L:L,MATCH('Retirement Calculator'!A189,'Lorri 401b'!N:N,0),0)</f>
        <v>3788858.5578174945</v>
      </c>
      <c r="S189" s="25">
        <f t="shared" ca="1" si="7"/>
        <v>5049528.6193498541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1257492.2419350503</v>
      </c>
      <c r="R190" s="25">
        <f t="array" aca="1" ref="R190" ca="1">INDEX('Lorri 401b'!L:L,MATCH('Retirement Calculator'!A190,'Lorri 401b'!N:N,0),0)</f>
        <v>3782899.9345291778</v>
      </c>
      <c r="S190" s="25">
        <f t="shared" ca="1" si="7"/>
        <v>5040392.176464228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1254301.1814227519</v>
      </c>
      <c r="R191" s="25">
        <f t="array" aca="1" ref="R191" ca="1">INDEX('Lorri 401b'!L:L,MATCH('Retirement Calculator'!A191,'Lorri 401b'!N:N,0),0)</f>
        <v>3776916.4836438266</v>
      </c>
      <c r="S191" s="25">
        <f t="shared" ca="1" si="7"/>
        <v>5031217.6650665784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1251096.8248249856</v>
      </c>
      <c r="R192" s="25">
        <f t="array" aca="1" ref="R192" ca="1">INDEX('Lorri 401b'!L:L,MATCH('Retirement Calculator'!A192,'Lorri 401b'!N:N,0),0)</f>
        <v>3770908.1017131195</v>
      </c>
      <c r="S192" s="25">
        <f t="shared" ca="1" si="7"/>
        <v>5022004.9265381051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1247879.1167413953</v>
      </c>
      <c r="R193" s="25">
        <f t="array" aca="1" ref="R193" ca="1">INDEX('Lorri 401b'!L:L,MATCH('Retirement Calculator'!A193,'Lorri 401b'!N:N,0),0)</f>
        <v>3764874.6848577014</v>
      </c>
      <c r="S193" s="25">
        <f t="shared" ca="1" si="7"/>
        <v>5012753.8015990965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1244648.0015407901</v>
      </c>
      <c r="R194" s="25">
        <f t="array" aca="1" ref="R194" ca="1">INDEX('Lorri 401b'!L:L,MATCH('Retirement Calculator'!A194,'Lorri 401b'!N:N,0),0)</f>
        <v>3758816.1287653856</v>
      </c>
      <c r="S194" s="25">
        <f t="shared" ca="1" si="7"/>
        <v>5003464.1303061759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1241403.4233601822</v>
      </c>
      <c r="R195" s="25">
        <f t="array" aca="1" ref="R195" ca="1">INDEX('Lorri 401b'!L:L,MATCH('Retirement Calculator'!A195,'Lorri 401b'!N:N,0),0)</f>
        <v>3752732.3286893517</v>
      </c>
      <c r="S195" s="25">
        <f t="shared" ca="1" si="7"/>
        <v>4994135.7520495337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1238145.3261038219</v>
      </c>
      <c r="R196" s="25">
        <f t="array" aca="1" ref="R196" ca="1">INDEX('Lorri 401b'!L:L,MATCH('Retirement Calculator'!A196,'Lorri 401b'!N:N,0),0)</f>
        <v>3746623.1794463345</v>
      </c>
      <c r="S196" s="25">
        <f t="shared" ca="1" si="7"/>
        <v>4984768.5055501563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1234873.6534422266</v>
      </c>
      <c r="R197" s="25">
        <f t="array" aca="1" ref="R197" ca="1">INDEX('Lorri 401b'!L:L,MATCH('Retirement Calculator'!A197,'Lorri 401b'!N:N,0),0)</f>
        <v>3740488.5754148047</v>
      </c>
      <c r="S197" s="25">
        <f t="shared" ca="1" si="7"/>
        <v>4975362.2288570311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1231588.348811208</v>
      </c>
      <c r="R198" s="25">
        <f t="array" aca="1" ref="R198" ca="1">INDEX('Lorri 401b'!L:L,MATCH('Retirement Calculator'!A198,'Lorri 401b'!N:N,0),0)</f>
        <v>3734328.4105331437</v>
      </c>
      <c r="S198" s="25">
        <f t="shared" ca="1" si="7"/>
        <v>4965916.7593443515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1228289.3554108937</v>
      </c>
      <c r="R199" s="25">
        <f t="array" aca="1" ref="R199" ca="1">INDEX('Lorri 401b'!L:L,MATCH('Retirement Calculator'!A199,'Lorri 401b'!N:N,0),0)</f>
        <v>3728142.5782978088</v>
      </c>
      <c r="S199" s="25">
        <f t="shared" ca="1" si="7"/>
        <v>4956431.9337087022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1224976.6162047447</v>
      </c>
      <c r="R200" s="25">
        <f t="array" aca="1" ref="R200" ca="1">INDEX('Lorri 401b'!L:L,MATCH('Retirement Calculator'!A200,'Lorri 401b'!N:N,0),0)</f>
        <v>3721930.9717614935</v>
      </c>
      <c r="S200" s="25">
        <f t="shared" ca="1" si="7"/>
        <v>4946907.5879662381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1221650.0739185701</v>
      </c>
      <c r="R201" s="25">
        <f t="array" aca="1" ref="R201" ca="1">INDEX('Lorri 401b'!L:L,MATCH('Retirement Calculator'!A201,'Lorri 401b'!N:N,0),0)</f>
        <v>3715693.4835312767</v>
      </c>
      <c r="S201" s="25">
        <f t="shared" ca="1" si="7"/>
        <v>4937343.5574498465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1218309.6710395364</v>
      </c>
      <c r="R202" s="25">
        <f t="array" aca="1" ref="R202" ca="1">INDEX('Lorri 401b'!L:L,MATCH('Retirement Calculator'!A202,'Lorri 401b'!N:N,0),0)</f>
        <v>3709430.0057667675</v>
      </c>
      <c r="S202" s="25">
        <f t="shared" ca="1" si="7"/>
        <v>4927739.6768063037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1214955.3498151733</v>
      </c>
      <c r="R203" s="25">
        <f t="array" aca="1" ref="R203" ca="1">INDEX('Lorri 401b'!L:L,MATCH('Retirement Calculator'!A203,'Lorri 401b'!N:N,0),0)</f>
        <v>3703140.4301782395</v>
      </c>
      <c r="S203" s="25">
        <f t="shared" ca="1" si="7"/>
        <v>4918095.779993413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1211587.0522523755</v>
      </c>
      <c r="R204" s="25">
        <f t="array" aca="1" ref="R204" ca="1">INDEX('Lorri 401b'!L:L,MATCH('Retirement Calculator'!A204,'Lorri 401b'!N:N,0),0)</f>
        <v>3696824.6480247593</v>
      </c>
      <c r="S204" s="25">
        <f t="shared" ca="1" si="7"/>
        <v>4908411.7002771348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1208204.7201163992</v>
      </c>
      <c r="R205" s="25">
        <f t="array" aca="1" ref="R205" ca="1">INDEX('Lorri 401b'!L:L,MATCH('Retirement Calculator'!A205,'Lorri 401b'!N:N,0),0)</f>
        <v>3690482.5501123061</v>
      </c>
      <c r="S205" s="25">
        <f t="shared" ca="1" si="7"/>
        <v>4898687.2702287054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1204808.2949298564</v>
      </c>
      <c r="R206" s="25">
        <f t="array" aca="1" ref="R206" ca="1">INDEX('Lorri 401b'!L:L,MATCH('Retirement Calculator'!A206,'Lorri 401b'!N:N,0),0)</f>
        <v>3684114.0267918846</v>
      </c>
      <c r="S206" s="25">
        <f t="shared" ca="1" si="7"/>
        <v>4888922.321721741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1201397.717971703</v>
      </c>
      <c r="R207" s="25">
        <f t="array" aca="1" ref="R207" ca="1">INDEX('Lorri 401b'!L:L,MATCH('Retirement Calculator'!A207,'Lorri 401b'!N:N,0),0)</f>
        <v>3677718.967957628</v>
      </c>
      <c r="S207" s="25">
        <f t="shared" ca="1" si="7"/>
        <v>4879116.685929331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1197972.9302762239</v>
      </c>
      <c r="R208" s="25">
        <f t="array" aca="1" ref="R208" ca="1">INDEX('Lorri 401b'!L:L,MATCH('Retirement Calculator'!A208,'Lorri 401b'!N:N,0),0)</f>
        <v>3671297.2630448951</v>
      </c>
      <c r="S208" s="25">
        <f t="shared" ca="1" si="7"/>
        <v>4869270.1933211191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1194533.8726320139</v>
      </c>
      <c r="R209" s="25">
        <f t="array" aca="1" ref="R209" ca="1">INDEX('Lorri 401b'!L:L,MATCH('Retirement Calculator'!A209,'Lorri 401b'!N:N,0),0)</f>
        <v>3664848.8010283592</v>
      </c>
      <c r="S209" s="25">
        <f t="shared" ca="1" si="7"/>
        <v>4859382.6736603733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1191080.4855809528</v>
      </c>
      <c r="R210" s="25">
        <f t="array" aca="1" ref="R210" ca="1">INDEX('Lorri 401b'!L:L,MATCH('Retirement Calculator'!A210,'Lorri 401b'!N:N,0),0)</f>
        <v>3658373.4704200877</v>
      </c>
      <c r="S210" s="25">
        <f t="shared" ca="1" si="7"/>
        <v>4849453.9560010405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1187612.709417179</v>
      </c>
      <c r="R211" s="25">
        <f t="array" aca="1" ref="R211" ca="1">INDEX('Lorri 401b'!L:L,MATCH('Retirement Calculator'!A211,'Lorri 401b'!N:N,0),0)</f>
        <v>3651871.1592676151</v>
      </c>
      <c r="S211" s="25">
        <f t="shared" ca="1" si="7"/>
        <v>4839483.8686847938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1184130.4841860561</v>
      </c>
      <c r="R212" s="25">
        <f t="array" aca="1" ref="R212" ca="1">INDEX('Lorri 401b'!L:L,MATCH('Retirement Calculator'!A212,'Lorri 401b'!N:N,0),0)</f>
        <v>3645341.7551520071</v>
      </c>
      <c r="S212" s="25">
        <f t="shared" ca="1" si="7"/>
        <v>4829472.2393380627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1180633.7496831368</v>
      </c>
      <c r="R213" s="25">
        <f t="array" aca="1" ref="R213" ca="1">INDEX('Lorri 401b'!L:L,MATCH('Retirement Calculator'!A213,'Lorri 401b'!N:N,0),0)</f>
        <v>3638785.1451859176</v>
      </c>
      <c r="S213" s="25">
        <f t="shared" ca="1" si="7"/>
        <v>4819418.8948690547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1177122.445453122</v>
      </c>
      <c r="R214" s="25">
        <f t="array" aca="1" ref="R214" ca="1">INDEX('Lorri 401b'!L:L,MATCH('Retirement Calculator'!A214,'Lorri 401b'!N:N,0),0)</f>
        <v>3632201.216011636</v>
      </c>
      <c r="S214" s="25">
        <f t="shared" ca="1" si="7"/>
        <v>4809323.6614647582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1173596.5107888156</v>
      </c>
      <c r="R215" s="25">
        <f t="array" aca="1" ref="R215" ca="1">INDEX('Lorri 401b'!L:L,MATCH('Retirement Calculator'!A215,'Lorri 401b'!N:N,0),0)</f>
        <v>3625589.853799128</v>
      </c>
      <c r="S215" s="25">
        <f t="shared" ca="1" si="7"/>
        <v>4799186.364587944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1170055.8847300746</v>
      </c>
      <c r="R216" s="25">
        <f t="array" aca="1" ref="R216" ca="1">INDEX('Lorri 401b'!L:L,MATCH('Retirement Calculator'!A216,'Lorri 401b'!N:N,0),0)</f>
        <v>3618950.9442440681</v>
      </c>
      <c r="S216" s="25">
        <f t="shared" ca="1" si="7"/>
        <v>4789006.8289741427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1166500.5060627554</v>
      </c>
      <c r="R217" s="25">
        <f t="array" aca="1" ref="R217" ca="1">INDEX('Lorri 401b'!L:L,MATCH('Retirement Calculator'!A217,'Lorri 401b'!N:N,0),0)</f>
        <v>3612284.3725658623</v>
      </c>
      <c r="S217" s="25">
        <f t="shared" ca="1" si="7"/>
        <v>4778784.8786286172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1162930.3133176558</v>
      </c>
      <c r="R218" s="25">
        <f t="array" aca="1" ref="R218" ca="1">INDEX('Lorri 401b'!L:L,MATCH('Retirement Calculator'!A218,'Lorri 401b'!N:N,0),0)</f>
        <v>3605590.023505664</v>
      </c>
      <c r="S218" s="25">
        <f t="shared" ca="1" si="7"/>
        <v>4768520.33682332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1159345.2447694517</v>
      </c>
      <c r="R219" s="25">
        <f t="array" aca="1" ref="R219" ca="1">INDEX('Lorri 401b'!L:L,MATCH('Retirement Calculator'!A219,'Lorri 401b'!N:N,0),0)</f>
        <v>3598867.7813243815</v>
      </c>
      <c r="S219" s="25">
        <f t="shared" ca="1" si="7"/>
        <v>4758213.0260938331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1155745.23843563</v>
      </c>
      <c r="R220" s="25">
        <f t="array" aca="1" ref="R220" ca="1">INDEX('Lorri 401b'!L:L,MATCH('Retirement Calculator'!A220,'Lorri 401b'!N:N,0),0)</f>
        <v>3592117.5298006767</v>
      </c>
      <c r="S220" s="25">
        <f t="shared" ca="1" si="7"/>
        <v>4747862.7682363065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1152130.2320754174</v>
      </c>
      <c r="R221" s="25">
        <f t="array" aca="1" ref="R221" ca="1">INDEX('Lorri 401b'!L:L,MATCH('Retirement Calculator'!A221,'Lorri 401b'!N:N,0),0)</f>
        <v>3585339.1522289566</v>
      </c>
      <c r="S221" s="25">
        <f t="shared" ca="1" si="7"/>
        <v>4737469.3843043745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1148500.1631887038</v>
      </c>
      <c r="R222" s="25">
        <f t="array" aca="1" ref="R222" ca="1">INDEX('Lorri 401b'!L:L,MATCH('Retirement Calculator'!A222,'Lorri 401b'!N:N,0),0)</f>
        <v>3578532.5314173545</v>
      </c>
      <c r="S222" s="25">
        <f t="shared" ca="1" si="7"/>
        <v>4727032.6946060583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1144854.9690149624</v>
      </c>
      <c r="R223" s="25">
        <f t="array" aca="1" ref="R223" ca="1">INDEX('Lorri 401b'!L:L,MATCH('Retirement Calculator'!A223,'Lorri 401b'!N:N,0),0)</f>
        <v>3571697.5496857041</v>
      </c>
      <c r="S223" s="25">
        <f t="shared" ca="1" si="7"/>
        <v>4716552.5187006667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1141194.5865321637</v>
      </c>
      <c r="R224" s="25">
        <f t="array" aca="1" ref="R224" ca="1">INDEX('Lorri 401b'!L:L,MATCH('Retirement Calculator'!A224,'Lorri 401b'!N:N,0),0)</f>
        <v>3564834.0888635051</v>
      </c>
      <c r="S224" s="25">
        <f t="shared" ca="1" si="7"/>
        <v>4706028.6753956685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1137518.9524556866</v>
      </c>
      <c r="R225" s="25">
        <f t="array" aca="1" ref="R225" ca="1">INDEX('Lorri 401b'!L:L,MATCH('Retirement Calculator'!A225,'Lorri 401b'!N:N,0),0)</f>
        <v>3557942.03028788</v>
      </c>
      <c r="S225" s="25">
        <f t="shared" ca="1" si="7"/>
        <v>4695460.9827435669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1133828.0032372242</v>
      </c>
      <c r="R226" s="25">
        <f t="array" aca="1" ref="R226" ca="1">INDEX('Lorri 401b'!L:L,MATCH('Retirement Calculator'!A226,'Lorri 401b'!N:N,0),0)</f>
        <v>3551021.2548015234</v>
      </c>
      <c r="S226" s="25">
        <f t="shared" ca="1" si="7"/>
        <v>4684849.2580387481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1130121.6750636848</v>
      </c>
      <c r="R227" s="25">
        <f t="array" aca="1" ref="R227" ca="1">INDEX('Lorri 401b'!L:L,MATCH('Retirement Calculator'!A227,'Lorri 401b'!N:N,0),0)</f>
        <v>3544071.6427506399</v>
      </c>
      <c r="S227" s="25">
        <f t="shared" ca="1" si="7"/>
        <v>4674193.317814325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1126399.9038560891</v>
      </c>
      <c r="R228" s="25">
        <f t="array" aca="1" ref="R228" ca="1">INDEX('Lorri 401b'!L:L,MATCH('Retirement Calculator'!A228,'Lorri 401b'!N:N,0),0)</f>
        <v>3537093.0739828781</v>
      </c>
      <c r="S228" s="25">
        <f t="shared" ca="1" si="7"/>
        <v>4663492.977838967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1122662.6252684616</v>
      </c>
      <c r="R229" s="25">
        <f t="array" aca="1" ref="R229" ca="1">INDEX('Lorri 401b'!L:L,MATCH('Retirement Calculator'!A229,'Lorri 401b'!N:N,0),0)</f>
        <v>3530085.4278452503</v>
      </c>
      <c r="S229" s="25">
        <f t="shared" ca="1" si="7"/>
        <v>4652748.053113712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1118909.7746867191</v>
      </c>
      <c r="R230" s="25">
        <f t="array" aca="1" ref="R230" ca="1">INDEX('Lorri 401b'!L:L,MATCH('Retirement Calculator'!A230,'Lorri 401b'!N:N,0),0)</f>
        <v>3523048.5831820494</v>
      </c>
      <c r="S230" s="25">
        <f t="shared" ca="1" si="7"/>
        <v>4641958.3578687683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1115141.2872275526</v>
      </c>
      <c r="R231" s="25">
        <f t="array" aca="1" ref="R231" ca="1">INDEX('Lorri 401b'!L:L,MATCH('Retirement Calculator'!A231,'Lorri 401b'!N:N,0),0)</f>
        <v>3515982.4183327518</v>
      </c>
      <c r="S231" s="25">
        <f t="shared" ca="1" si="7"/>
        <v>4631123.7055603042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1111357.0977373063</v>
      </c>
      <c r="R232" s="25">
        <f t="array" aca="1" ref="R232" ca="1">INDEX('Lorri 401b'!L:L,MATCH('Retirement Calculator'!A232,'Lorri 401b'!N:N,0),0)</f>
        <v>3508886.8111299155</v>
      </c>
      <c r="S232" s="25">
        <f t="shared" ca="1" si="7"/>
        <v>4620243.9088672213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1107557.1407908506</v>
      </c>
      <c r="R233" s="25">
        <f t="array" aca="1" ref="R233" ca="1">INDEX('Lorri 401b'!L:L,MATCH('Retirement Calculator'!A233,'Lorri 401b'!N:N,0),0)</f>
        <v>3501761.6388970674</v>
      </c>
      <c r="S233" s="25">
        <f t="shared" ca="1" si="7"/>
        <v>4609318.7796879178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1103741.3506904515</v>
      </c>
      <c r="R234" s="25">
        <f t="array" aca="1" ref="R234" ca="1">INDEX('Lorri 401b'!L:L,MATCH('Retirement Calculator'!A234,'Lorri 401b'!N:N,0),0)</f>
        <v>3494606.7784465821</v>
      </c>
      <c r="S234" s="25">
        <f t="shared" ca="1" si="7"/>
        <v>4598348.1291370336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1099909.6614646339</v>
      </c>
      <c r="R235" s="25">
        <f t="array" aca="1" ref="R235" ca="1">INDEX('Lorri 401b'!L:L,MATCH('Retirement Calculator'!A235,'Lorri 401b'!N:N,0),0)</f>
        <v>3487422.1060775532</v>
      </c>
      <c r="S235" s="25">
        <f t="shared" ca="1" si="7"/>
        <v>4587331.7675421871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1096062.006867042</v>
      </c>
      <c r="R236" s="25">
        <f t="array" aca="1" ref="R236" ca="1">INDEX('Lorri 401b'!L:L,MATCH('Retirement Calculator'!A236,'Lorri 401b'!N:N,0),0)</f>
        <v>3480207.4975736532</v>
      </c>
      <c r="S236" s="25">
        <f t="shared" ca="1" si="7"/>
        <v>4576269.504440695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1092198.3203752937</v>
      </c>
      <c r="R237" s="25">
        <f t="array" aca="1" ref="R237" ca="1">INDEX('Lorri 401b'!L:L,MATCH('Retirement Calculator'!A237,'Lorri 401b'!N:N,0),0)</f>
        <v>3472962.8282009871</v>
      </c>
      <c r="S237" s="25">
        <f t="shared" ca="1" si="7"/>
        <v>4565161.148576281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1088318.5351898298</v>
      </c>
      <c r="R238" s="25">
        <f t="array" aca="1" ref="R238" ca="1">INDEX('Lorri 401b'!L:L,MATCH('Retirement Calculator'!A238,'Lorri 401b'!N:N,0),0)</f>
        <v>3465687.9727059351</v>
      </c>
      <c r="S238" s="25">
        <f t="shared" ca="1" si="7"/>
        <v>4554006.5078957649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1084422.5842327597</v>
      </c>
      <c r="R239" s="25">
        <f t="array" aca="1" ref="R239" ca="1">INDEX('Lorri 401b'!L:L,MATCH('Retirement Calculator'!A239,'Lorri 401b'!N:N,0),0)</f>
        <v>3458382.805312987</v>
      </c>
      <c r="S239" s="25">
        <f t="shared" ca="1" si="7"/>
        <v>4542805.3895457461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1080510.4001467018</v>
      </c>
      <c r="R240" s="25">
        <f t="array" aca="1" ref="R240" ca="1">INDEX('Lorri 401b'!L:L,MATCH('Retirement Calculator'!A240,'Lorri 401b'!N:N,0),0)</f>
        <v>3451047.199722568</v>
      </c>
      <c r="S240" s="25">
        <f t="shared" ca="1" si="7"/>
        <v>4531557.5998692699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1076581.9152936186</v>
      </c>
      <c r="R241" s="25">
        <f t="array" aca="1" ref="R241" ca="1">INDEX('Lorri 401b'!L:L,MATCH('Retirement Calculator'!A241,'Lorri 401b'!N:N,0),0)</f>
        <v>3443681.0291088559</v>
      </c>
      <c r="S241" s="25">
        <f t="shared" ca="1" si="7"/>
        <v>4520262.9444024749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1072637.0617536476</v>
      </c>
      <c r="R242" s="25">
        <f t="array" aca="1" ref="R242" ca="1">INDEX('Lorri 401b'!L:L,MATCH('Retirement Calculator'!A242,'Lorri 401b'!N:N,0),0)</f>
        <v>3436284.1661175867</v>
      </c>
      <c r="S242" s="25">
        <f t="shared" ca="1" si="7"/>
        <v>4508921.2278712345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1068675.7713239267</v>
      </c>
      <c r="R243" s="25">
        <f t="array" aca="1" ref="R243" ca="1">INDEX('Lorri 401b'!L:L,MATCH('Retirement Calculator'!A243,'Lorri 401b'!N:N,0),0)</f>
        <v>3428856.4828638537</v>
      </c>
      <c r="S243" s="25">
        <f t="shared" ca="1" si="7"/>
        <v>4497532.2541877804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1064697.9755174154</v>
      </c>
      <c r="R244" s="25">
        <f t="array" aca="1" ref="R244" ca="1">INDEX('Lorri 401b'!L:L,MATCH('Retirement Calculator'!A244,'Lorri 401b'!N:N,0),0)</f>
        <v>3421397.8509298968</v>
      </c>
      <c r="S244" s="25">
        <f t="shared" ca="1" si="7"/>
        <v>4486095.8264473118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1060703.6055617102</v>
      </c>
      <c r="R245" s="25">
        <f t="array" aca="1" ref="R245" ca="1">INDEX('Lorri 401b'!L:L,MATCH('Retirement Calculator'!A245,'Lorri 401b'!N:N,0),0)</f>
        <v>3413908.1413628818</v>
      </c>
      <c r="S245" s="25">
        <f t="shared" ca="1" si="7"/>
        <v>4474611.7469245922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1056692.5923978563</v>
      </c>
      <c r="R246" s="25">
        <f t="array" aca="1" ref="R246" ca="1">INDEX('Lorri 401b'!L:L,MATCH('Retirement Calculator'!A246,'Lorri 401b'!N:N,0),0)</f>
        <v>3406387.2246726709</v>
      </c>
      <c r="S246" s="25">
        <f t="shared" ca="1" si="7"/>
        <v>4463079.817070527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1052664.8666791529</v>
      </c>
      <c r="R247" s="25">
        <f t="array" aca="1" ref="R247" ca="1">INDEX('Lorri 401b'!L:L,MATCH('Retirement Calculator'!A247,'Lorri 401b'!N:N,0),0)</f>
        <v>3398834.9708295842</v>
      </c>
      <c r="S247" s="25">
        <f t="shared" ca="1" si="7"/>
        <v>4451499.8375087371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1048620.3587699549</v>
      </c>
      <c r="R248" s="25">
        <f t="array" aca="1" ref="R248" ca="1">INDEX('Lorri 401b'!L:L,MATCH('Retirement Calculator'!A248,'Lorri 401b'!N:N,0),0)</f>
        <v>3391251.2492621513</v>
      </c>
      <c r="S248" s="25">
        <f t="shared" ca="1" si="7"/>
        <v>4439871.6080321064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1044558.9987444686</v>
      </c>
      <c r="R249" s="25">
        <f t="array" aca="1" ref="R249" ca="1">INDEX('Lorri 401b'!L:L,MATCH('Retirement Calculator'!A249,'Lorri 401b'!N:N,0),0)</f>
        <v>3383635.9288548538</v>
      </c>
      <c r="S249" s="25">
        <f t="shared" ca="1" si="7"/>
        <v>4428194.9275993221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1040480.7163855428</v>
      </c>
      <c r="R250" s="25">
        <f t="array" aca="1" ref="R250" ca="1">INDEX('Lorri 401b'!L:L,MATCH('Retirement Calculator'!A250,'Lorri 401b'!N:N,0),0)</f>
        <v>3375988.8779458595</v>
      </c>
      <c r="S250" s="25">
        <f t="shared" ca="1" si="7"/>
        <v>4416469.5943314023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1036385.4411834547</v>
      </c>
      <c r="R251" s="25">
        <f t="array" aca="1" ref="R251" ca="1">INDEX('Lorri 401b'!L:L,MATCH('Retirement Calculator'!A251,'Lorri 401b'!N:N,0),0)</f>
        <v>3368309.9643247444</v>
      </c>
      <c r="S251" s="25">
        <f t="shared" ca="1" si="7"/>
        <v>4404695.4055081988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1032273.1023346913</v>
      </c>
      <c r="R252" s="25">
        <f t="array" aca="1" ref="R252" ca="1">INDEX('Lorri 401b'!L:L,MATCH('Retirement Calculator'!A252,'Lorri 401b'!N:N,0),0)</f>
        <v>3360599.0552302077</v>
      </c>
      <c r="S252" s="25">
        <f t="shared" ca="1" si="7"/>
        <v>4392872.157564899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1028143.6287407248</v>
      </c>
      <c r="R253" s="25">
        <f t="array" aca="1" ref="R253" ca="1">INDEX('Lorri 401b'!L:L,MATCH('Retirement Calculator'!A253,'Lorri 401b'!N:N,0),0)</f>
        <v>3352856.0173477773</v>
      </c>
      <c r="S253" s="25">
        <f t="shared" ca="1" si="7"/>
        <v>4380999.6460885024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1023996.9490067833</v>
      </c>
      <c r="R254" s="25">
        <f t="array" aca="1" ref="R254" ca="1">INDEX('Lorri 401b'!L:L,MATCH('Retirement Calculator'!A254,'Lorri 401b'!N:N,0),0)</f>
        <v>3345080.7168075033</v>
      </c>
      <c r="S254" s="25">
        <f t="shared" ca="1" si="7"/>
        <v>4369077.6658142861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1019832.9914406171</v>
      </c>
      <c r="R255" s="25">
        <f t="array" aca="1" ref="R255" ca="1">INDEX('Lorri 401b'!L:L,MATCH('Retirement Calculator'!A255,'Lorri 401b'!N:N,0),0)</f>
        <v>3337273.019181645</v>
      </c>
      <c r="S255" s="25">
        <f t="shared" ca="1" si="7"/>
        <v>4357106.010622262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1015651.6840512586</v>
      </c>
      <c r="R256" s="25">
        <f t="array" aca="1" ref="R256" ca="1">INDEX('Lorri 401b'!L:L,MATCH('Retirement Calculator'!A256,'Lorri 401b'!N:N,0),0)</f>
        <v>3329432.7894823458</v>
      </c>
      <c r="S256" s="25">
        <f t="shared" ca="1" si="7"/>
        <v>4345084.4735336043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1011452.9545477778</v>
      </c>
      <c r="R257" s="25">
        <f t="array" aca="1" ref="R257" ca="1">INDEX('Lorri 401b'!L:L,MATCH('Retirement Calculator'!A257,'Lorri 401b'!N:N,0),0)</f>
        <v>3321559.8921592995</v>
      </c>
      <c r="S257" s="25">
        <f t="shared" ca="1" si="7"/>
        <v>4333012.8467070777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1007236.7303380324</v>
      </c>
      <c r="R258" s="25">
        <f t="array" aca="1" ref="R258" ca="1">INDEX('Lorri 401b'!L:L,MATCH('Retirement Calculator'!A258,'Lorri 401b'!N:N,0),0)</f>
        <v>3313654.1910974071</v>
      </c>
      <c r="S258" s="25">
        <f t="shared" ca="1" si="7"/>
        <v>4320890.92143544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1003002.9385274131</v>
      </c>
      <c r="R259" s="25">
        <f t="array" aca="1" ref="R259" ca="1">INDEX('Lorri 401b'!L:L,MATCH('Retirement Calculator'!A259,'Lorri 401b'!N:N,0),0)</f>
        <v>3305715.5496144234</v>
      </c>
      <c r="S259" s="25">
        <f t="shared" ca="1" si="7"/>
        <v>4308718.4881418366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998751.50591758289</v>
      </c>
      <c r="R260" s="25">
        <f t="array" aca="1" ref="R260" ca="1">INDEX('Lorri 401b'!L:L,MATCH('Retirement Calculator'!A260,'Lorri 401b'!N:N,0),0)</f>
        <v>3297743.830458594</v>
      </c>
      <c r="S260" s="25">
        <f t="shared" ca="1" si="7"/>
        <v>4296495.3363761771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994482.35900521174</v>
      </c>
      <c r="R261" s="25">
        <f t="array" aca="1" ref="R261" ca="1">INDEX('Lorri 401b'!L:L,MATCH('Retirement Calculator'!A261,'Lorri 401b'!N:N,0),0)</f>
        <v>3289738.8958062818</v>
      </c>
      <c r="S261" s="25">
        <f t="shared" ca="1" si="7"/>
        <v>4284221.2548114937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990195.42398070567</v>
      </c>
      <c r="R262" s="25">
        <f t="array" aca="1" ref="R262" ca="1">INDEX('Lorri 401b'!L:L,MATCH('Retirement Calculator'!A262,'Lorri 401b'!N:N,0),0)</f>
        <v>3281700.6072595851</v>
      </c>
      <c r="S262" s="25">
        <f t="shared" ca="1" si="7"/>
        <v>4271896.031240291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985890.62672693084</v>
      </c>
      <c r="R263" s="25">
        <f t="array" aca="1" ref="R263" ca="1">INDEX('Lorri 401b'!L:L,MATCH('Retirement Calculator'!A263,'Lorri 401b'!N:N,0),0)</f>
        <v>3273628.8258439437</v>
      </c>
      <c r="S263" s="25">
        <f t="shared" ca="1" si="7"/>
        <v>4259519.4525708742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981567.89281793195</v>
      </c>
      <c r="R264" s="25">
        <f t="array" aca="1" ref="R264" ca="1">INDEX('Lorri 401b'!L:L,MATCH('Retirement Calculator'!A264,'Lorri 401b'!N:N,0),0)</f>
        <v>3265523.4120057374</v>
      </c>
      <c r="S264" s="25">
        <f t="shared" ca="1" si="7"/>
        <v>4247091.3048236696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977227.14751764562</v>
      </c>
      <c r="R265" s="25">
        <f t="array" aca="1" ref="R265" ca="1">INDEX('Lorri 401b'!L:L,MATCH('Retirement Calculator'!A265,'Lorri 401b'!N:N,0),0)</f>
        <v>3257384.2256098716</v>
      </c>
      <c r="S265" s="25">
        <f t="shared" ca="1" si="7"/>
        <v>4234611.3731275173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972868.31577860808</v>
      </c>
      <c r="R266" s="25">
        <f t="array" aca="1" ref="R266" ca="1">INDEX('Lorri 401b'!L:L,MATCH('Retirement Calculator'!A266,'Lorri 401b'!N:N,0),0)</f>
        <v>3249211.1259373566</v>
      </c>
      <c r="S266" s="25">
        <f t="shared" ref="S266:S520" ca="1" si="267">SUM(Q266:R266)</f>
        <v>4222079.441715965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968491.32224065787</v>
      </c>
      <c r="R267" s="25">
        <f t="array" aca="1" ref="R267" ca="1">INDEX('Lorri 401b'!L:L,MATCH('Retirement Calculator'!A267,'Lorri 401b'!N:N,0),0)</f>
        <v>3241003.9716828726</v>
      </c>
      <c r="S267" s="25">
        <f t="shared" ca="1" si="267"/>
        <v>4209495.2939235307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964096.09122963285</v>
      </c>
      <c r="R268" s="25">
        <f t="array" aca="1" ref="R268" ca="1">INDEX('Lorri 401b'!L:L,MATCH('Retirement Calculator'!A268,'Lorri 401b'!N:N,0),0)</f>
        <v>3232762.6209523282</v>
      </c>
      <c r="S268" s="25">
        <f t="shared" ca="1" si="267"/>
        <v>4196858.7121819612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959682.54675606184</v>
      </c>
      <c r="R269" s="25">
        <f t="array" aca="1" ref="R269" ca="1">INDEX('Lorri 401b'!L:L,MATCH('Retirement Calculator'!A269,'Lorri 401b'!N:N,0),0)</f>
        <v>3224486.9312604065</v>
      </c>
      <c r="S269" s="25">
        <f t="shared" ca="1" si="267"/>
        <v>4184169.4780164682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955250.61251385103</v>
      </c>
      <c r="R270" s="25">
        <f t="array" aca="1" ref="R270" ca="1">INDEX('Lorri 401b'!L:L,MATCH('Retirement Calculator'!A270,'Lorri 401b'!N:N,0),0)</f>
        <v>3216176.7595281019</v>
      </c>
      <c r="S270" s="25">
        <f t="shared" ca="1" si="267"/>
        <v>4171427.3720419528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950800.21187896433</v>
      </c>
      <c r="R271" s="25">
        <f t="array" aca="1" ref="R271" ca="1">INDEX('Lorri 401b'!L:L,MATCH('Retirement Calculator'!A271,'Lorri 401b'!N:N,0),0)</f>
        <v>3207831.9620802458</v>
      </c>
      <c r="S271" s="25">
        <f t="shared" ca="1" si="267"/>
        <v>4158632.17395921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946331.26790809887</v>
      </c>
      <c r="R272" s="25">
        <f t="array" aca="1" ref="R272" ca="1">INDEX('Lorri 401b'!L:L,MATCH('Retirement Calculator'!A272,'Lorri 401b'!N:N,0),0)</f>
        <v>3199452.3946430241</v>
      </c>
      <c r="S272" s="25">
        <f t="shared" ca="1" si="267"/>
        <v>4145783.6625511227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941843.70333735482</v>
      </c>
      <c r="R273" s="25">
        <f t="array" aca="1" ref="R273" ca="1">INDEX('Lorri 401b'!L:L,MATCH('Retirement Calculator'!A273,'Lorri 401b'!N:N,0),0)</f>
        <v>3191037.9123414806</v>
      </c>
      <c r="S273" s="25">
        <f t="shared" ca="1" si="267"/>
        <v>4132881.6156788357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937337.44058089936</v>
      </c>
      <c r="R274" s="25">
        <f t="array" aca="1" ref="R274" ca="1">INDEX('Lorri 401b'!L:L,MATCH('Retirement Calculator'!A274,'Lorri 401b'!N:N,0),0)</f>
        <v>3182588.3696970139</v>
      </c>
      <c r="S274" s="25">
        <f t="shared" ca="1" si="267"/>
        <v>4119925.8102779132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932812.4017296253</v>
      </c>
      <c r="R275" s="25">
        <f t="array" aca="1" ref="R275" ca="1">INDEX('Lorri 401b'!L:L,MATCH('Retirement Calculator'!A275,'Lorri 401b'!N:N,0),0)</f>
        <v>3174103.6206248617</v>
      </c>
      <c r="S275" s="25">
        <f t="shared" ca="1" si="267"/>
        <v>4106916.0223544869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928268.50854980433</v>
      </c>
      <c r="R276" s="25">
        <f t="array" aca="1" ref="R276" ca="1">INDEX('Lorri 401b'!L:L,MATCH('Retirement Calculator'!A276,'Lorri 401b'!N:N,0),0)</f>
        <v>3165583.5184315755</v>
      </c>
      <c r="S276" s="25">
        <f t="shared" ca="1" si="267"/>
        <v>4093852.0269813798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923705.68248173408</v>
      </c>
      <c r="R277" s="25">
        <f t="array" aca="1" ref="R277" ca="1">INDEX('Lorri 401b'!L:L,MATCH('Retirement Calculator'!A277,'Lorri 401b'!N:N,0),0)</f>
        <v>3157027.915812484</v>
      </c>
      <c r="S277" s="25">
        <f t="shared" ca="1" si="267"/>
        <v>4080733.5982942181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919123.84463838022</v>
      </c>
      <c r="R278" s="25">
        <f t="array" aca="1" ref="R278" ca="1">INDEX('Lorri 401b'!L:L,MATCH('Retirement Calculator'!A278,'Lorri 401b'!N:N,0),0)</f>
        <v>3148436.6648491463</v>
      </c>
      <c r="S278" s="25">
        <f t="shared" ca="1" si="267"/>
        <v>4067560.5094875265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914522.91580401233</v>
      </c>
      <c r="R279" s="25">
        <f t="array" aca="1" ref="R279" ca="1">INDEX('Lorri 401b'!L:L,MATCH('Retirement Calculator'!A279,'Lorri 401b'!N:N,0),0)</f>
        <v>3139809.617006795</v>
      </c>
      <c r="S279" s="25">
        <f t="shared" ca="1" si="267"/>
        <v>4054332.5328108072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909902.8164328346</v>
      </c>
      <c r="R280" s="25">
        <f t="array" aca="1" ref="R280" ca="1">INDEX('Lorri 401b'!L:L,MATCH('Retirement Calculator'!A280,'Lorri 401b'!N:N,0),0)</f>
        <v>3131146.6231317669</v>
      </c>
      <c r="S280" s="25">
        <f t="shared" ca="1" si="267"/>
        <v>4041049.4395646015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905263.4666476103</v>
      </c>
      <c r="R281" s="25">
        <f t="array" aca="1" ref="R281" ca="1">INDEX('Lorri 401b'!L:L,MATCH('Retirement Calculator'!A281,'Lorri 401b'!N:N,0),0)</f>
        <v>3122447.5334489262</v>
      </c>
      <c r="S281" s="25">
        <f t="shared" ca="1" si="267"/>
        <v>4027711.0000965362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900604.78623828094</v>
      </c>
      <c r="R282" s="25">
        <f t="array" aca="1" ref="R282" ca="1">INDEX('Lorri 401b'!L:L,MATCH('Retirement Calculator'!A282,'Lorri 401b'!N:N,0),0)</f>
        <v>3113712.1975590736</v>
      </c>
      <c r="S282" s="25">
        <f t="shared" ca="1" si="267"/>
        <v>4014316.9837973546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895926.69466057932</v>
      </c>
      <c r="R283" s="25">
        <f t="array" aca="1" ref="R283" ca="1">INDEX('Lorri 401b'!L:L,MATCH('Retirement Calculator'!A283,'Lorri 401b'!N:N,0),0)</f>
        <v>3104940.4644363467</v>
      </c>
      <c r="S283" s="25">
        <f t="shared" ca="1" si="267"/>
        <v>4000867.159096926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891229.11103463732</v>
      </c>
      <c r="R284" s="25">
        <f t="array" aca="1" ref="R284" ca="1">INDEX('Lorri 401b'!L:L,MATCH('Retirement Calculator'!A284,'Lorri 401b'!N:N,0),0)</f>
        <v>3096132.1824256084</v>
      </c>
      <c r="S284" s="25">
        <f t="shared" ca="1" si="267"/>
        <v>3987361.2934602457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886511.95414358715</v>
      </c>
      <c r="R285" s="25">
        <f t="array" aca="1" ref="R285" ca="1">INDEX('Lorri 401b'!L:L,MATCH('Retirement Calculator'!A285,'Lorri 401b'!N:N,0),0)</f>
        <v>3087287.1992398254</v>
      </c>
      <c r="S285" s="25">
        <f t="shared" ca="1" si="267"/>
        <v>3973799.1533834124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881775.14243215765</v>
      </c>
      <c r="R286" s="25">
        <f t="array" aca="1" ref="R286" ca="1">INDEX('Lorri 401b'!L:L,MATCH('Retirement Calculator'!A286,'Lorri 401b'!N:N,0),0)</f>
        <v>3078405.361957435</v>
      </c>
      <c r="S286" s="25">
        <f t="shared" ca="1" si="267"/>
        <v>3960180.5043895924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877018.59400526388</v>
      </c>
      <c r="R287" s="25">
        <f t="array" aca="1" ref="R287" ca="1">INDEX('Lorri 401b'!L:L,MATCH('Retirement Calculator'!A287,'Lorri 401b'!N:N,0),0)</f>
        <v>3069486.5170197012</v>
      </c>
      <c r="S287" s="25">
        <f t="shared" ca="1" si="267"/>
        <v>3946505.1110249651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872242.22662659141</v>
      </c>
      <c r="R288" s="25">
        <f t="array" aca="1" ref="R288" ca="1">INDEX('Lorri 401b'!L:L,MATCH('Retirement Calculator'!A288,'Lorri 401b'!N:N,0),0)</f>
        <v>3060530.5102280602</v>
      </c>
      <c r="S288" s="25">
        <f t="shared" ca="1" si="267"/>
        <v>3932772.7368546515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867445.95771717443</v>
      </c>
      <c r="R289" s="25">
        <f t="array" aca="1" ref="R289" ca="1">INDEX('Lorri 401b'!L:L,MATCH('Retirement Calculator'!A289,'Lorri 401b'!N:N,0),0)</f>
        <v>3051537.1867414541</v>
      </c>
      <c r="S289" s="25">
        <f t="shared" ca="1" si="267"/>
        <v>3918983.1444586283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862629.70435396826</v>
      </c>
      <c r="R290" s="25">
        <f t="array" aca="1" ref="R290" ca="1">INDEX('Lorri 401b'!L:L,MATCH('Retirement Calculator'!A290,'Lorri 401b'!N:N,0),0)</f>
        <v>3042506.3910736539</v>
      </c>
      <c r="S290" s="25">
        <f t="shared" ca="1" si="267"/>
        <v>3905136.0954276221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857793.38326841535</v>
      </c>
      <c r="R291" s="25">
        <f t="array" aca="1" ref="R291" ca="1">INDEX('Lorri 401b'!L:L,MATCH('Retirement Calculator'!A291,'Lorri 401b'!N:N,0),0)</f>
        <v>3033437.9670905713</v>
      </c>
      <c r="S291" s="25">
        <f t="shared" ca="1" si="267"/>
        <v>3891231.3503589868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852936.910845006</v>
      </c>
      <c r="R292" s="25">
        <f t="array" aca="1" ref="R292" ca="1">INDEX('Lorri 401b'!L:L,MATCH('Retirement Calculator'!A292,'Lorri 401b'!N:N,0),0)</f>
        <v>3024331.758007559</v>
      </c>
      <c r="S292" s="25">
        <f t="shared" ca="1" si="267"/>
        <v>3877268.6688525649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848060.20311983244</v>
      </c>
      <c r="R293" s="25">
        <f t="array" aca="1" ref="R293" ca="1">INDEX('Lorri 401b'!L:L,MATCH('Retirement Calculator'!A293,'Lorri 401b'!N:N,0),0)</f>
        <v>3015187.6063867011</v>
      </c>
      <c r="S293" s="25">
        <f t="shared" ca="1" si="267"/>
        <v>3863247.8095065337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843163.17577913729</v>
      </c>
      <c r="R294" s="25">
        <f t="array" aca="1" ref="R294" ca="1">INDEX('Lorri 401b'!L:L,MATCH('Retirement Calculator'!A294,'Lorri 401b'!N:N,0),0)</f>
        <v>3006005.3541340893</v>
      </c>
      <c r="S294" s="25">
        <f t="shared" ca="1" si="267"/>
        <v>3849168.5299132266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838245.74415785598</v>
      </c>
      <c r="R295" s="25">
        <f t="array" aca="1" ref="R295" ca="1">INDEX('Lorri 401b'!L:L,MATCH('Retirement Calculator'!A295,'Lorri 401b'!N:N,0),0)</f>
        <v>2996784.8424970917</v>
      </c>
      <c r="S295" s="25">
        <f t="shared" ca="1" si="267"/>
        <v>3835030.5866549476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833307.82323815266</v>
      </c>
      <c r="R296" s="25">
        <f t="array" aca="1" ref="R296" ca="1">INDEX('Lorri 401b'!L:L,MATCH('Retirement Calculator'!A296,'Lorri 401b'!N:N,0),0)</f>
        <v>2987525.9120616065</v>
      </c>
      <c r="S296" s="25">
        <f t="shared" ca="1" si="267"/>
        <v>3820833.7352997591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828349.3276479505</v>
      </c>
      <c r="R297" s="25">
        <f t="array" aca="1" ref="R297" ca="1">INDEX('Lorri 401b'!L:L,MATCH('Retirement Calculator'!A297,'Lorri 401b'!N:N,0),0)</f>
        <v>2978228.402749307</v>
      </c>
      <c r="S297" s="25">
        <f t="shared" ca="1" si="267"/>
        <v>3806577.7303972575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823370.17165945587</v>
      </c>
      <c r="R298" s="25">
        <f t="array" aca="1" ref="R298" ca="1">INDEX('Lorri 401b'!L:L,MATCH('Retirement Calculator'!A298,'Lorri 401b'!N:N,0),0)</f>
        <v>2968892.1538148727</v>
      </c>
      <c r="S298" s="25">
        <f t="shared" ca="1" si="267"/>
        <v>3792262.3254743284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818370.26918767579</v>
      </c>
      <c r="R299" s="25">
        <f t="array" aca="1" ref="R299" ca="1">INDEX('Lorri 401b'!L:L,MATCH('Retirement Calculator'!A299,'Lorri 401b'!N:N,0),0)</f>
        <v>2959517.0038432116</v>
      </c>
      <c r="S299" s="25">
        <f t="shared" ca="1" si="267"/>
        <v>3777887.2730308874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813349.53378893004</v>
      </c>
      <c r="R300" s="25">
        <f t="array" aca="1" ref="R300" ca="1">INDEX('Lorri 401b'!L:L,MATCH('Retirement Calculator'!A300,'Lorri 401b'!N:N,0),0)</f>
        <v>2950102.7907466688</v>
      </c>
      <c r="S300" s="25">
        <f t="shared" ca="1" si="267"/>
        <v>3763452.324535599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808307.87865935615</v>
      </c>
      <c r="R301" s="25">
        <f t="array" aca="1" ref="R301" ca="1">INDEX('Lorri 401b'!L:L,MATCH('Retirement Calculator'!A301,'Lorri 401b'!N:N,0),0)</f>
        <v>2940649.3517622235</v>
      </c>
      <c r="S301" s="25">
        <f t="shared" ca="1" si="267"/>
        <v>3748957.2304215794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803245.21663340903</v>
      </c>
      <c r="R302" s="25">
        <f t="array" aca="1" ref="R302" ca="1">INDEX('Lorri 401b'!L:L,MATCH('Retirement Calculator'!A302,'Lorri 401b'!N:N,0),0)</f>
        <v>2931156.5234486763</v>
      </c>
      <c r="S302" s="25">
        <f t="shared" ca="1" si="267"/>
        <v>3734401.7400820851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798161.46018235385</v>
      </c>
      <c r="R303" s="25">
        <f t="array" aca="1" ref="R303" ca="1">INDEX('Lorri 401b'!L:L,MATCH('Retirement Calculator'!A303,'Lorri 401b'!N:N,0),0)</f>
        <v>2921624.141683823</v>
      </c>
      <c r="S303" s="25">
        <f t="shared" ca="1" si="267"/>
        <v>3719785.6018661768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793056.52141275257</v>
      </c>
      <c r="R304" s="25">
        <f t="array" aca="1" ref="R304" ca="1">INDEX('Lorri 401b'!L:L,MATCH('Retirement Calculator'!A304,'Lorri 401b'!N:N,0),0)</f>
        <v>2912052.0416616159</v>
      </c>
      <c r="S304" s="25">
        <f t="shared" ca="1" si="267"/>
        <v>3705108.5630743685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787930.31206494465</v>
      </c>
      <c r="R305" s="25">
        <f t="array" aca="1" ref="R305" ca="1">INDEX('Lorri 401b'!L:L,MATCH('Retirement Calculator'!A305,'Lorri 401b'!N:N,0),0)</f>
        <v>2902440.0578893162</v>
      </c>
      <c r="S305" s="25">
        <f t="shared" ca="1" si="267"/>
        <v>3690370.369954261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782782.74351152079</v>
      </c>
      <c r="R306" s="25">
        <f t="array" aca="1" ref="R306" ca="1">INDEX('Lorri 401b'!L:L,MATCH('Retirement Calculator'!A306,'Lorri 401b'!N:N,0),0)</f>
        <v>2892788.0241846321</v>
      </c>
      <c r="S306" s="25">
        <f t="shared" ca="1" si="267"/>
        <v>3675570.7676961529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777613.72675579099</v>
      </c>
      <c r="R307" s="25">
        <f t="array" aca="1" ref="R307" ca="1">INDEX('Lorri 401b'!L:L,MATCH('Retirement Calculator'!A307,'Lorri 401b'!N:N,0),0)</f>
        <v>2883095.7736728452</v>
      </c>
      <c r="S307" s="25">
        <f t="shared" ca="1" si="267"/>
        <v>3660709.5004286361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772423.17243024567</v>
      </c>
      <c r="R308" s="25">
        <f t="array" aca="1" ref="R308" ca="1">INDEX('Lorri 401b'!L:L,MATCH('Retirement Calculator'!A308,'Lorri 401b'!N:N,0),0)</f>
        <v>2873363.1387839257</v>
      </c>
      <c r="S308" s="25">
        <f t="shared" ca="1" si="267"/>
        <v>3645786.3112141714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767210.99079501058</v>
      </c>
      <c r="R309" s="25">
        <f t="array" aca="1" ref="R309" ca="1">INDEX('Lorri 401b'!L:L,MATCH('Retirement Calculator'!A309,'Lorri 401b'!N:N,0),0)</f>
        <v>2863589.9512496358</v>
      </c>
      <c r="S309" s="25">
        <f t="shared" ca="1" si="267"/>
        <v>3630800.9420446465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761977.09173629538</v>
      </c>
      <c r="R310" s="25">
        <f t="array" aca="1" ref="R310" ca="1">INDEX('Lorri 401b'!L:L,MATCH('Retirement Calculator'!A310,'Lorri 401b'!N:N,0),0)</f>
        <v>2853776.0421006195</v>
      </c>
      <c r="S310" s="25">
        <f t="shared" ca="1" si="267"/>
        <v>3615753.1338369148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756721.38476483547</v>
      </c>
      <c r="R311" s="25">
        <f t="array" aca="1" ref="R311" ca="1">INDEX('Lorri 401b'!L:L,MATCH('Retirement Calculator'!A311,'Lorri 401b'!N:N,0),0)</f>
        <v>2843921.2416634825</v>
      </c>
      <c r="S311" s="25">
        <f t="shared" ca="1" si="267"/>
        <v>3600642.6264283182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751443.7790143278</v>
      </c>
      <c r="R312" s="25">
        <f t="array" aca="1" ref="R312" ca="1">INDEX('Lorri 401b'!L:L,MATCH('Retirement Calculator'!A312,'Lorri 401b'!N:N,0),0)</f>
        <v>2834025.3795578573</v>
      </c>
      <c r="S312" s="25">
        <f t="shared" ca="1" si="267"/>
        <v>3585469.1585721849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746144.18323985976</v>
      </c>
      <c r="R313" s="25">
        <f t="array" aca="1" ref="R313" ca="1">INDEX('Lorri 401b'!L:L,MATCH('Retirement Calculator'!A313,'Lorri 401b'!N:N,0),0)</f>
        <v>2824088.2846934586</v>
      </c>
      <c r="S313" s="25">
        <f t="shared" ca="1" si="267"/>
        <v>3570232.4679333186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740822.50581633137</v>
      </c>
      <c r="R314" s="25">
        <f t="array" aca="1" ref="R314" ca="1">INDEX('Lorri 401b'!L:L,MATCH('Retirement Calculator'!A314,'Lorri 401b'!N:N,0),0)</f>
        <v>2814109.7852671249</v>
      </c>
      <c r="S314" s="25">
        <f t="shared" ca="1" si="267"/>
        <v>3554932.291083456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735478.6547368716</v>
      </c>
      <c r="R315" s="25">
        <f t="array" aca="1" ref="R315" ca="1">INDEX('Lorri 401b'!L:L,MATCH('Retirement Calculator'!A315,'Lorri 401b'!N:N,0),0)</f>
        <v>2804089.7087598485</v>
      </c>
      <c r="S315" s="25">
        <f t="shared" ca="1" si="267"/>
        <v>3539568.3634967199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730112.53761124751</v>
      </c>
      <c r="R316" s="25">
        <f t="array" aca="1" ref="R316" ca="1">INDEX('Lorri 401b'!L:L,MATCH('Retirement Calculator'!A316,'Lorri 401b'!N:N,0),0)</f>
        <v>2794027.8819337916</v>
      </c>
      <c r="S316" s="25">
        <f t="shared" ca="1" si="267"/>
        <v>3524140.4195450391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724724.06166426663</v>
      </c>
      <c r="R317" s="25">
        <f t="array" aca="1" ref="R317" ca="1">INDEX('Lorri 401b'!L:L,MATCH('Retirement Calculator'!A317,'Lorri 401b'!N:N,0),0)</f>
        <v>2783924.1308292928</v>
      </c>
      <c r="S317" s="25">
        <f t="shared" ca="1" si="267"/>
        <v>3508648.1924935593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719313.13373417326</v>
      </c>
      <c r="R318" s="25">
        <f t="array" aca="1" ref="R318" ca="1">INDEX('Lorri 401b'!L:L,MATCH('Retirement Calculator'!A318,'Lorri 401b'!N:N,0),0)</f>
        <v>2773778.2807618584</v>
      </c>
      <c r="S318" s="25">
        <f t="shared" ca="1" si="267"/>
        <v>3493091.4144960316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713879.66027103784</v>
      </c>
      <c r="R319" s="25">
        <f t="array" aca="1" ref="R319" ca="1">INDEX('Lorri 401b'!L:L,MATCH('Retirement Calculator'!A319,'Lorri 401b'!N:N,0),0)</f>
        <v>2763590.1563191433</v>
      </c>
      <c r="S319" s="25">
        <f t="shared" ca="1" si="267"/>
        <v>3477469.8165901811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708423.54733513936</v>
      </c>
      <c r="R320" s="25">
        <f t="array" aca="1" ref="R320" ca="1">INDEX('Lorri 401b'!L:L,MATCH('Retirement Calculator'!A320,'Lorri 401b'!N:N,0),0)</f>
        <v>2753359.5813579168</v>
      </c>
      <c r="S320" s="25">
        <f t="shared" ca="1" si="267"/>
        <v>3461783.1286930563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702944.70059534139</v>
      </c>
      <c r="R321" s="25">
        <f t="array" aca="1" ref="R321" ca="1">INDEX('Lorri 401b'!L:L,MATCH('Retirement Calculator'!A321,'Lorri 401b'!N:N,0),0)</f>
        <v>2743086.3790010186</v>
      </c>
      <c r="S321" s="25">
        <f t="shared" ca="1" si="267"/>
        <v>3446031.0795963602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697443.02532746084</v>
      </c>
      <c r="R322" s="25">
        <f t="array" aca="1" ref="R322" ca="1">INDEX('Lorri 401b'!L:L,MATCH('Retirement Calculator'!A322,'Lorri 401b'!N:N,0),0)</f>
        <v>2732770.3716342999</v>
      </c>
      <c r="S322" s="25">
        <f t="shared" ca="1" si="267"/>
        <v>3430213.3969617607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691918.42641263083</v>
      </c>
      <c r="R323" s="25">
        <f t="array" aca="1" ref="R323" ca="1">INDEX('Lorri 401b'!L:L,MATCH('Retirement Calculator'!A323,'Lorri 401b'!N:N,0),0)</f>
        <v>2722411.3809035532</v>
      </c>
      <c r="S323" s="25">
        <f t="shared" ca="1" si="267"/>
        <v>3414329.807316184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686370.80833565572</v>
      </c>
      <c r="R324" s="25">
        <f t="array" aca="1" ref="R324" ca="1">INDEX('Lorri 401b'!L:L,MATCH('Retirement Calculator'!A324,'Lorri 401b'!N:N,0),0)</f>
        <v>2712009.2277114284</v>
      </c>
      <c r="S324" s="25">
        <f t="shared" ca="1" si="267"/>
        <v>3398380.0360470843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680800.07518335991</v>
      </c>
      <c r="R325" s="25">
        <f t="array" aca="1" ref="R325" ca="1">INDEX('Lorri 401b'!L:L,MATCH('Retirement Calculator'!A325,'Lorri 401b'!N:N,0),0)</f>
        <v>2701563.7322143363</v>
      </c>
      <c r="S325" s="25">
        <f t="shared" ca="1" si="267"/>
        <v>3382363.8073976962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675206.13064292946</v>
      </c>
      <c r="R326" s="25">
        <f t="array" aca="1" ref="R326" ca="1">INDEX('Lorri 401b'!L:L,MATCH('Retirement Calculator'!A326,'Lorri 401b'!N:N,0),0)</f>
        <v>2691074.7138193399</v>
      </c>
      <c r="S326" s="25">
        <f t="shared" ca="1" si="267"/>
        <v>3366280.8444622695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669588.87800024729</v>
      </c>
      <c r="R327" s="25">
        <f t="array" aca="1" ref="R327" ca="1">INDEX('Lorri 401b'!L:L,MATCH('Retirement Calculator'!A327,'Lorri 401b'!N:N,0),0)</f>
        <v>2680541.9911810309</v>
      </c>
      <c r="S327" s="25">
        <f t="shared" ca="1" si="267"/>
        <v>3350130.8691812782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663948.22013822058</v>
      </c>
      <c r="R328" s="25">
        <f t="array" aca="1" ref="R328" ca="1">INDEX('Lorri 401b'!L:L,MATCH('Retirement Calculator'!A328,'Lorri 401b'!N:N,0),0)</f>
        <v>2669965.3821983957</v>
      </c>
      <c r="S328" s="25">
        <f t="shared" ca="1" si="267"/>
        <v>3333913.6023366163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658284.0595351021</v>
      </c>
      <c r="R329" s="25">
        <f t="array" aca="1" ref="R329" ca="1">INDEX('Lorri 401b'!L:L,MATCH('Retirement Calculator'!A329,'Lorri 401b'!N:N,0),0)</f>
        <v>2659344.7040116661</v>
      </c>
      <c r="S329" s="25">
        <f t="shared" ca="1" si="267"/>
        <v>3317628.7635467681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652596.29826280393</v>
      </c>
      <c r="R330" s="25">
        <f t="array" aca="1" ref="R330" ca="1">INDEX('Lorri 401b'!L:L,MATCH('Retirement Calculator'!A330,'Lorri 401b'!N:N,0),0)</f>
        <v>2648679.7729991586</v>
      </c>
      <c r="S330" s="25">
        <f t="shared" ca="1" si="267"/>
        <v>3301276.0712619624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646884.83798520453</v>
      </c>
      <c r="R331" s="25">
        <f t="array" aca="1" ref="R331" ca="1">INDEX('Lorri 401b'!L:L,MATCH('Retirement Calculator'!A331,'Lorri 401b'!N:N,0),0)</f>
        <v>2637970.4047740987</v>
      </c>
      <c r="S331" s="25">
        <f t="shared" ca="1" si="267"/>
        <v>3284855.2427593032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641149.5799564484</v>
      </c>
      <c r="R332" s="25">
        <f t="array" aca="1" ref="R332" ca="1">INDEX('Lorri 401b'!L:L,MATCH('Retirement Calculator'!A332,'Lorri 401b'!N:N,0),0)</f>
        <v>2627216.4141814345</v>
      </c>
      <c r="S332" s="25">
        <f t="shared" ca="1" si="267"/>
        <v>3268365.9941378832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635390.42501923919</v>
      </c>
      <c r="R333" s="25">
        <f t="array" aca="1" ref="R333" ca="1">INDEX('Lorri 401b'!L:L,MATCH('Retirement Calculator'!A333,'Lorri 401b'!N:N,0),0)</f>
        <v>2616417.6152946344</v>
      </c>
      <c r="S333" s="25">
        <f t="shared" ca="1" si="267"/>
        <v>3251808.0403138734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629607.27360312489</v>
      </c>
      <c r="R334" s="25">
        <f t="array" aca="1" ref="R334" ca="1">INDEX('Lorri 401b'!L:L,MATCH('Retirement Calculator'!A334,'Lorri 401b'!N:N,0),0)</f>
        <v>2605573.8214124725</v>
      </c>
      <c r="S334" s="25">
        <f t="shared" ca="1" si="267"/>
        <v>3235181.0950155975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623800.02572277677</v>
      </c>
      <c r="R335" s="25">
        <f t="array" aca="1" ref="R335" ca="1">INDEX('Lorri 401b'!L:L,MATCH('Retirement Calculator'!A335,'Lorri 401b'!N:N,0),0)</f>
        <v>2594684.8450558018</v>
      </c>
      <c r="S335" s="25">
        <f t="shared" ca="1" si="267"/>
        <v>3218484.8707785783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617968.58097626059</v>
      </c>
      <c r="R336" s="25">
        <f t="array" aca="1" ref="R336" ca="1">INDEX('Lorri 401b'!L:L,MATCH('Retirement Calculator'!A336,'Lorri 401b'!N:N,0),0)</f>
        <v>2583750.4979643114</v>
      </c>
      <c r="S336" s="25">
        <f t="shared" ca="1" si="267"/>
        <v>3201719.0789405722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612112.83854330063</v>
      </c>
      <c r="R337" s="25">
        <f t="array" aca="1" ref="R337" ca="1">INDEX('Lorri 401b'!L:L,MATCH('Retirement Calculator'!A337,'Lorri 401b'!N:N,0),0)</f>
        <v>2572770.5910932729</v>
      </c>
      <c r="S337" s="25">
        <f t="shared" ca="1" si="267"/>
        <v>3184883.4296365734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606232.6971835366</v>
      </c>
      <c r="R338" s="25">
        <f t="array" aca="1" ref="R338" ca="1">INDEX('Lorri 401b'!L:L,MATCH('Retirement Calculator'!A338,'Lorri 401b'!N:N,0),0)</f>
        <v>2561744.9346102718</v>
      </c>
      <c r="S338" s="25">
        <f t="shared" ca="1" si="267"/>
        <v>3167977.6317938082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600328.05523477355</v>
      </c>
      <c r="R339" s="25">
        <f t="array" aca="1" ref="R339" ca="1">INDEX('Lorri 401b'!L:L,MATCH('Retirement Calculator'!A339,'Lorri 401b'!N:N,0),0)</f>
        <v>2550673.3378919251</v>
      </c>
      <c r="S339" s="25">
        <f t="shared" ca="1" si="267"/>
        <v>3151001.3931266987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594398.81061122403</v>
      </c>
      <c r="R340" s="25">
        <f t="array" aca="1" ref="R340" ca="1">INDEX('Lorri 401b'!L:L,MATCH('Retirement Calculator'!A340,'Lorri 401b'!N:N,0),0)</f>
        <v>2539555.6095205853</v>
      </c>
      <c r="S340" s="25">
        <f t="shared" ca="1" si="267"/>
        <v>3133954.4201318091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588444.86080174299</v>
      </c>
      <c r="R341" s="25">
        <f t="array" aca="1" ref="R341" ca="1">INDEX('Lorri 401b'!L:L,MATCH('Retirement Calculator'!A341,'Lorri 401b'!N:N,0),0)</f>
        <v>2528391.5572810313</v>
      </c>
      <c r="S341" s="25">
        <f t="shared" ca="1" si="267"/>
        <v>3116836.4180827742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582466.10286805581</v>
      </c>
      <c r="R342" s="25">
        <f t="array" aca="1" ref="R342" ca="1">INDEX('Lorri 401b'!L:L,MATCH('Retirement Calculator'!A342,'Lorri 401b'!N:N,0),0)</f>
        <v>2517180.9881571461</v>
      </c>
      <c r="S342" s="25">
        <f t="shared" ca="1" si="267"/>
        <v>3099647.0910252021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576462.4334429783</v>
      </c>
      <c r="R343" s="25">
        <f t="array" aca="1" ref="R343" ca="1">INDEX('Lorri 401b'!L:L,MATCH('Retirement Calculator'!A343,'Lorri 401b'!N:N,0),0)</f>
        <v>2505923.7083285782</v>
      </c>
      <c r="S343" s="25">
        <f t="shared" ca="1" si="267"/>
        <v>3082386.1417715563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570433.74872862967</v>
      </c>
      <c r="R344" s="25">
        <f t="array" aca="1" ref="R344" ca="1">INDEX('Lorri 401b'!L:L,MATCH('Retirement Calculator'!A344,'Lorri 401b'!N:N,0),0)</f>
        <v>2494619.5231673908</v>
      </c>
      <c r="S344" s="25">
        <f t="shared" ca="1" si="267"/>
        <v>3065053.2718960205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564379.94449463789</v>
      </c>
      <c r="R345" s="25">
        <f t="array" aca="1" ref="R345" ca="1">INDEX('Lorri 401b'!L:L,MATCH('Retirement Calculator'!A345,'Lorri 401b'!N:N,0),0)</f>
        <v>2483268.2372346986</v>
      </c>
      <c r="S345" s="25">
        <f t="shared" ca="1" si="267"/>
        <v>3047648.1817293363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558300.9160763378</v>
      </c>
      <c r="R346" s="25">
        <f t="array" aca="1" ref="R346" ca="1">INDEX('Lorri 401b'!L:L,MATCH('Retirement Calculator'!A346,'Lorri 401b'!N:N,0),0)</f>
        <v>2471869.654277287</v>
      </c>
      <c r="S346" s="25">
        <f t="shared" ca="1" si="267"/>
        <v>3030170.5703536249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552196.55837296147</v>
      </c>
      <c r="R347" s="25">
        <f t="array" aca="1" ref="R347" ca="1">INDEX('Lorri 401b'!L:L,MATCH('Retirement Calculator'!A347,'Lorri 401b'!N:N,0),0)</f>
        <v>2460423.5772242192</v>
      </c>
      <c r="S347" s="25">
        <f t="shared" ca="1" si="267"/>
        <v>3012620.1355971806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546066.76584582101</v>
      </c>
      <c r="R348" s="25">
        <f t="array" aca="1" ref="R348" ca="1">INDEX('Lorri 401b'!L:L,MATCH('Retirement Calculator'!A348,'Lorri 401b'!N:N,0),0)</f>
        <v>2448929.8081834307</v>
      </c>
      <c r="S348" s="25">
        <f t="shared" ca="1" si="267"/>
        <v>2994996.5740292519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539911.43251648417</v>
      </c>
      <c r="R349" s="25">
        <f t="array" aca="1" ref="R349" ca="1">INDEX('Lorri 401b'!L:L,MATCH('Retirement Calculator'!A349,'Lorri 401b'!N:N,0),0)</f>
        <v>2437388.1484383056</v>
      </c>
      <c r="S349" s="25">
        <f t="shared" ca="1" si="267"/>
        <v>2977299.5809547896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533730.45196494181</v>
      </c>
      <c r="R350" s="25">
        <f t="array" aca="1" ref="R350" ca="1">INDEX('Lorri 401b'!L:L,MATCH('Retirement Calculator'!A350,'Lorri 401b'!N:N,0),0)</f>
        <v>2425798.3984442423</v>
      </c>
      <c r="S350" s="25">
        <f t="shared" ca="1" si="267"/>
        <v>2959528.8504091841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527523.71732776798</v>
      </c>
      <c r="R351" s="25">
        <f t="array" aca="1" ref="R351" ca="1">INDEX('Lorri 401b'!L:L,MATCH('Retirement Calculator'!A351,'Lorri 401b'!N:N,0),0)</f>
        <v>2414160.3578252038</v>
      </c>
      <c r="S351" s="25">
        <f t="shared" ca="1" si="267"/>
        <v>2941684.0751529718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521291.12129627255</v>
      </c>
      <c r="R352" s="25">
        <f t="array" aca="1" ref="R352" ca="1">INDEX('Lorri 401b'!L:L,MATCH('Retirement Calculator'!A352,'Lorri 401b'!N:N,0),0)</f>
        <v>2402473.8253702526</v>
      </c>
      <c r="S352" s="25">
        <f t="shared" ca="1" si="267"/>
        <v>2923764.9466665252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515032.55611464591</v>
      </c>
      <c r="R353" s="25">
        <f t="array" aca="1" ref="R353" ca="1">INDEX('Lorri 401b'!L:L,MATCH('Retirement Calculator'!A353,'Lorri 401b'!N:N,0),0)</f>
        <v>2390738.5990300723</v>
      </c>
      <c r="S353" s="25">
        <f t="shared" ca="1" si="267"/>
        <v>2905771.1551447185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508747.91357809585</v>
      </c>
      <c r="R354" s="25">
        <f t="array" aca="1" ref="R354" ca="1">INDEX('Lorri 401b'!L:L,MATCH('Retirement Calculator'!A354,'Lorri 401b'!N:N,0),0)</f>
        <v>2378954.4759134748</v>
      </c>
      <c r="S354" s="25">
        <f t="shared" ca="1" si="267"/>
        <v>2887702.3894915706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502437.0850309768</v>
      </c>
      <c r="R355" s="25">
        <f t="array" aca="1" ref="R355" ca="1">INDEX('Lorri 401b'!L:L,MATCH('Retirement Calculator'!A355,'Lorri 401b'!N:N,0),0)</f>
        <v>2367121.2522838912</v>
      </c>
      <c r="S355" s="25">
        <f t="shared" ca="1" si="267"/>
        <v>2869558.3373148679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496099.96136491146</v>
      </c>
      <c r="R356" s="25">
        <f t="array" aca="1" ref="R356" ca="1">INDEX('Lorri 401b'!L:L,MATCH('Retirement Calculator'!A356,'Lorri 401b'!N:N,0),0)</f>
        <v>2355238.7235558513</v>
      </c>
      <c r="S356" s="25">
        <f t="shared" ca="1" si="267"/>
        <v>2851338.6849207627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489736.43301690416</v>
      </c>
      <c r="R357" s="25">
        <f t="array" aca="1" ref="R357" ca="1">INDEX('Lorri 401b'!L:L,MATCH('Retirement Calculator'!A357,'Lorri 401b'!N:N,0),0)</f>
        <v>2343306.6842914443</v>
      </c>
      <c r="S357" s="25">
        <f t="shared" ca="1" si="267"/>
        <v>2833043.1173083484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483346.38996744686</v>
      </c>
      <c r="R358" s="25">
        <f t="array" aca="1" ref="R358" ca="1">INDEX('Lorri 401b'!L:L,MATCH('Retirement Calculator'!A358,'Lorri 401b'!N:N,0),0)</f>
        <v>2331324.9281967692</v>
      </c>
      <c r="S358" s="25">
        <f t="shared" ca="1" si="267"/>
        <v>2814671.3181642159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476929.72173861676</v>
      </c>
      <c r="R359" s="25">
        <f t="array" aca="1" ref="R359" ca="1">INDEX('Lorri 401b'!L:L,MATCH('Retirement Calculator'!A359,'Lorri 401b'!N:N,0),0)</f>
        <v>2319293.2481183661</v>
      </c>
      <c r="S359" s="25">
        <f t="shared" ca="1" si="267"/>
        <v>2796222.9698569831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470486.31739216659</v>
      </c>
      <c r="R360" s="25">
        <f t="array" aca="1" ref="R360" ca="1">INDEX('Lorri 401b'!L:L,MATCH('Retirement Calculator'!A360,'Lorri 401b'!N:N,0),0)</f>
        <v>2307211.4360396364</v>
      </c>
      <c r="S360" s="25">
        <f t="shared" ca="1" si="267"/>
        <v>2777697.7534318031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464016.06552760617</v>
      </c>
      <c r="R361" s="25">
        <f t="array" aca="1" ref="R361" ca="1">INDEX('Lorri 401b'!L:L,MATCH('Retirement Calculator'!A361,'Lorri 401b'!N:N,0),0)</f>
        <v>2295079.2830772451</v>
      </c>
      <c r="S361" s="25">
        <f t="shared" ca="1" si="267"/>
        <v>2759095.3486048514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457518.85428027675</v>
      </c>
      <c r="R362" s="25">
        <f t="array" aca="1" ref="R362" ca="1">INDEX('Lorri 401b'!L:L,MATCH('Retirement Calculator'!A362,'Lorri 401b'!N:N,0),0)</f>
        <v>2282896.5794775109</v>
      </c>
      <c r="S362" s="25">
        <f t="shared" ca="1" si="267"/>
        <v>2740415.4337577876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450994.57131941681</v>
      </c>
      <c r="R363" s="25">
        <f t="array" aca="1" ref="R363" ca="1">INDEX('Lorri 401b'!L:L,MATCH('Retirement Calculator'!A363,'Lorri 401b'!N:N,0),0)</f>
        <v>2270663.1146127777</v>
      </c>
      <c r="S363" s="25">
        <f t="shared" ca="1" si="267"/>
        <v>2721657.6859321943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444443.10384621995</v>
      </c>
      <c r="R364" s="25">
        <f t="array" aca="1" ref="R364" ca="1">INDEX('Lorri 401b'!L:L,MATCH('Retirement Calculator'!A364,'Lorri 401b'!N:N,0),0)</f>
        <v>2258378.6769777746</v>
      </c>
      <c r="S364" s="25">
        <f t="shared" ca="1" si="267"/>
        <v>2702821.7808239944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437864.33859188476</v>
      </c>
      <c r="R365" s="25">
        <f t="array" aca="1" ref="R365" ca="1">INDEX('Lorri 401b'!L:L,MATCH('Retirement Calculator'!A365,'Lorri 401b'!N:N,0),0)</f>
        <v>2246043.054185959</v>
      </c>
      <c r="S365" s="25">
        <f t="shared" ca="1" si="267"/>
        <v>2683907.3927778439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431258.16181565652</v>
      </c>
      <c r="R366" s="25">
        <f t="array" aca="1" ref="R366" ca="1">INDEX('Lorri 401b'!L:L,MATCH('Retirement Calculator'!A366,'Lorri 401b'!N:N,0),0)</f>
        <v>2233656.0329658445</v>
      </c>
      <c r="S366" s="25">
        <f t="shared" ca="1" si="267"/>
        <v>2664914.1947815008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424624.45930286066</v>
      </c>
      <c r="R367" s="25">
        <f t="array" aca="1" ref="R367" ca="1">INDEX('Lorri 401b'!L:L,MATCH('Retirement Calculator'!A367,'Lorri 401b'!N:N,0),0)</f>
        <v>2221217.3991573127</v>
      </c>
      <c r="S367" s="25">
        <f t="shared" ca="1" si="267"/>
        <v>2645841.8584601735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417963.11636292812</v>
      </c>
      <c r="R368" s="25">
        <f t="array" aca="1" ref="R368" ca="1">INDEX('Lorri 401b'!L:L,MATCH('Retirement Calculator'!A368,'Lorri 401b'!N:N,0),0)</f>
        <v>2208726.9377079117</v>
      </c>
      <c r="S368" s="25">
        <f t="shared" ca="1" si="267"/>
        <v>2626690.0540708397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411274.01782741258</v>
      </c>
      <c r="R369" s="25">
        <f t="array" aca="1" ref="R369" ca="1">INDEX('Lorri 401b'!L:L,MATCH('Retirement Calculator'!A369,'Lorri 401b'!N:N,0),0)</f>
        <v>2196184.4326691385</v>
      </c>
      <c r="S369" s="25">
        <f t="shared" ca="1" si="267"/>
        <v>2607458.4504965511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404557.04804799904</v>
      </c>
      <c r="R370" s="25">
        <f t="array" aca="1" ref="R370" ca="1">INDEX('Lorri 401b'!L:L,MATCH('Retirement Calculator'!A370,'Lorri 401b'!N:N,0),0)</f>
        <v>2183589.6671927036</v>
      </c>
      <c r="S370" s="25">
        <f t="shared" ca="1" si="267"/>
        <v>2588146.7152407025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397812.09089450462</v>
      </c>
      <c r="R371" s="25">
        <f t="array" aca="1" ref="R371" ca="1">INDEX('Lorri 401b'!L:L,MATCH('Retirement Calculator'!A371,'Lorri 401b'!N:N,0),0)</f>
        <v>2170942.4235267835</v>
      </c>
      <c r="S371" s="25">
        <f t="shared" ca="1" si="267"/>
        <v>2568754.5144212879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391039.02975287061</v>
      </c>
      <c r="R372" s="25">
        <f t="array" aca="1" ref="R372" ca="1">INDEX('Lorri 401b'!L:L,MATCH('Retirement Calculator'!A372,'Lorri 401b'!N:N,0),0)</f>
        <v>2158242.4830122553</v>
      </c>
      <c r="S372" s="25">
        <f t="shared" ca="1" si="267"/>
        <v>2549281.5127651258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384237.74752314645</v>
      </c>
      <c r="R373" s="25">
        <f t="array" aca="1" ref="R373" ca="1">INDEX('Lorri 401b'!L:L,MATCH('Retirement Calculator'!A373,'Lorri 401b'!N:N,0),0)</f>
        <v>2145489.6260789167</v>
      </c>
      <c r="S373" s="25">
        <f t="shared" ca="1" si="267"/>
        <v>2529727.3736020634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377408.12661746511</v>
      </c>
      <c r="R374" s="25">
        <f t="array" aca="1" ref="R374" ca="1">INDEX('Lorri 401b'!L:L,MATCH('Retirement Calculator'!A374,'Lorri 401b'!N:N,0),0)</f>
        <v>2132683.6322416891</v>
      </c>
      <c r="S374" s="25">
        <f t="shared" ca="1" si="267"/>
        <v>2510091.7588591543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370550.0489580101</v>
      </c>
      <c r="R375" s="25">
        <f t="array" aca="1" ref="R375" ca="1">INDEX('Lorri 401b'!L:L,MATCH('Retirement Calculator'!A375,'Lorri 401b'!N:N,0),0)</f>
        <v>2119824.2800968066</v>
      </c>
      <c r="S375" s="25">
        <f t="shared" ca="1" si="267"/>
        <v>2490374.3290548166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363663.39597497403</v>
      </c>
      <c r="R376" s="25">
        <f t="array" aca="1" ref="R376" ca="1">INDEX('Lorri 401b'!L:L,MATCH('Retirement Calculator'!A376,'Lorri 401b'!N:N,0),0)</f>
        <v>2106911.3473179871</v>
      </c>
      <c r="S376" s="25">
        <f t="shared" ca="1" si="267"/>
        <v>2470574.7432929613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356748.04860450863</v>
      </c>
      <c r="R377" s="25">
        <f t="array" aca="1" ref="R377" ca="1">INDEX('Lorri 401b'!L:L,MATCH('Retirement Calculator'!A377,'Lorri 401b'!N:N,0),0)</f>
        <v>2093944.6106525892</v>
      </c>
      <c r="S377" s="25">
        <f t="shared" ca="1" si="267"/>
        <v>2450692.6592570981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349803.88728666632</v>
      </c>
      <c r="R378" s="25">
        <f t="array" aca="1" ref="R378" ca="1">INDEX('Lorri 401b'!L:L,MATCH('Retirement Calculator'!A378,'Lorri 401b'!N:N,0),0)</f>
        <v>2080923.845917752</v>
      </c>
      <c r="S378" s="25">
        <f t="shared" ca="1" si="267"/>
        <v>2430727.7332044183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342830.79196333297</v>
      </c>
      <c r="R379" s="25">
        <f t="array" aca="1" ref="R379" ca="1">INDEX('Lorri 401b'!L:L,MATCH('Retirement Calculator'!A379,'Lorri 401b'!N:N,0),0)</f>
        <v>2067848.8279965196</v>
      </c>
      <c r="S379" s="25">
        <f t="shared" ca="1" si="267"/>
        <v>2410679.6199598527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335828.64207615244</v>
      </c>
      <c r="R380" s="25">
        <f t="array" aca="1" ref="R380" ca="1">INDEX('Lorri 401b'!L:L,MATCH('Retirement Calculator'!A380,'Lorri 401b'!N:N,0),0)</f>
        <v>2054719.3308339489</v>
      </c>
      <c r="S380" s="25">
        <f t="shared" ca="1" si="267"/>
        <v>2390547.9729101015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328797.31656444195</v>
      </c>
      <c r="R381" s="25">
        <f t="array" aca="1" ref="R381" ca="1">INDEX('Lorri 401b'!L:L,MATCH('Retirement Calculator'!A381,'Lorri 401b'!N:N,0),0)</f>
        <v>2041535.1274332008</v>
      </c>
      <c r="S381" s="25">
        <f t="shared" ca="1" si="267"/>
        <v>2370332.443997643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321736.69386309938</v>
      </c>
      <c r="R382" s="25">
        <f t="array" aca="1" ref="R382" ca="1">INDEX('Lorri 401b'!L:L,MATCH('Retirement Calculator'!A382,'Lorri 401b'!N:N,0),0)</f>
        <v>2028295.9898516163</v>
      </c>
      <c r="S382" s="25">
        <f t="shared" ca="1" si="267"/>
        <v>2350032.6837147158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314646.65190050122</v>
      </c>
      <c r="R383" s="25">
        <f t="array" aca="1" ref="R383" ca="1">INDEX('Lorri 401b'!L:L,MATCH('Retirement Calculator'!A383,'Lorri 401b'!N:N,0),0)</f>
        <v>2015001.6891967752</v>
      </c>
      <c r="S383" s="25">
        <f t="shared" ca="1" si="267"/>
        <v>2329648.3410972767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307527.06809639221</v>
      </c>
      <c r="R384" s="25">
        <f t="array" aca="1" ref="R384" ca="1">INDEX('Lorri 401b'!L:L,MATCH('Retirement Calculator'!A384,'Lorri 401b'!N:N,0),0)</f>
        <v>2001651.9956225387</v>
      </c>
      <c r="S384" s="25">
        <f t="shared" ca="1" si="267"/>
        <v>2309179.0637189308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300377.81935976609</v>
      </c>
      <c r="R385" s="25">
        <f t="array" aca="1" ref="R385" ca="1">INDEX('Lorri 401b'!L:L,MATCH('Retirement Calculator'!A385,'Lorri 401b'!N:N,0),0)</f>
        <v>1988246.6783250764</v>
      </c>
      <c r="S385" s="25">
        <f t="shared" ca="1" si="267"/>
        <v>2288624.4976848424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293198.78208673734</v>
      </c>
      <c r="R386" s="25">
        <f t="array" aca="1" ref="R386" ca="1">INDEX('Lorri 401b'!L:L,MATCH('Retirement Calculator'!A386,'Lorri 401b'!N:N,0),0)</f>
        <v>1974785.5055388745</v>
      </c>
      <c r="S386" s="25">
        <f t="shared" ca="1" si="267"/>
        <v>2267984.2876256118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285989.83215840429</v>
      </c>
      <c r="R387" s="25">
        <f t="array" aca="1" ref="R387" ca="1">INDEX('Lorri 401b'!L:L,MATCH('Retirement Calculator'!A387,'Lorri 401b'!N:N,0),0)</f>
        <v>1961268.2445327302</v>
      </c>
      <c r="S387" s="25">
        <f t="shared" ca="1" si="267"/>
        <v>2247258.0766911344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278750.84493870323</v>
      </c>
      <c r="R388" s="25">
        <f t="array" aca="1" ref="R388" ca="1">INDEX('Lorri 401b'!L:L,MATCH('Retirement Calculator'!A388,'Lorri 401b'!N:N,0),0)</f>
        <v>1947694.6616057269</v>
      </c>
      <c r="S388" s="25">
        <f t="shared" ca="1" si="267"/>
        <v>2226445.5065444303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271481.69527225342</v>
      </c>
      <c r="R389" s="25">
        <f t="array" aca="1" ref="R389" ca="1">INDEX('Lorri 401b'!L:L,MATCH('Retirement Calculator'!A389,'Lorri 401b'!N:N,0),0)</f>
        <v>1934064.5220831945</v>
      </c>
      <c r="S389" s="25">
        <f t="shared" ca="1" si="267"/>
        <v>2205546.2173554478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264182.25748219335</v>
      </c>
      <c r="R390" s="25">
        <f t="array" aca="1" ref="R390" ca="1">INDEX('Lorri 401b'!L:L,MATCH('Retirement Calculator'!A390,'Lorri 401b'!N:N,0),0)</f>
        <v>1920377.5903126516</v>
      </c>
      <c r="S390" s="25">
        <f t="shared" ca="1" si="267"/>
        <v>2184559.8477948448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256852.40536800807</v>
      </c>
      <c r="R391" s="25">
        <f t="array" aca="1" ref="R391" ca="1">INDEX('Lorri 401b'!L:L,MATCH('Retirement Calculator'!A391,'Lorri 401b'!N:N,0),0)</f>
        <v>1906633.6296597314</v>
      </c>
      <c r="S391" s="25">
        <f t="shared" ca="1" si="267"/>
        <v>2163486.0350277396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249492.012203347</v>
      </c>
      <c r="R392" s="25">
        <f t="array" aca="1" ref="R392" ca="1">INDEX('Lorri 401b'!L:L,MATCH('Retirement Calculator'!A392,'Lorri 401b'!N:N,0),0)</f>
        <v>1892832.4025040907</v>
      </c>
      <c r="S392" s="25">
        <f t="shared" ca="1" si="267"/>
        <v>2142324.4147074376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242100.95073383319</v>
      </c>
      <c r="R393" s="25">
        <f t="array" aca="1" ref="R393" ca="1">INDEX('Lorri 401b'!L:L,MATCH('Retirement Calculator'!A393,'Lorri 401b'!N:N,0),0)</f>
        <v>1878973.6702353014</v>
      </c>
      <c r="S393" s="25">
        <f t="shared" ca="1" si="267"/>
        <v>2121074.6209691344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234679.09317486305</v>
      </c>
      <c r="R394" s="25">
        <f t="array" aca="1" ref="R394" ca="1">INDEX('Lorri 401b'!L:L,MATCH('Retirement Calculator'!A394,'Lorri 401b'!N:N,0),0)</f>
        <v>1865057.1932487255</v>
      </c>
      <c r="S394" s="25">
        <f t="shared" ca="1" si="267"/>
        <v>2099736.2864235886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227226.31120939722</v>
      </c>
      <c r="R395" s="25">
        <f t="array" aca="1" ref="R395" ca="1">INDEX('Lorri 401b'!L:L,MATCH('Retirement Calculator'!A395,'Lorri 401b'!N:N,0),0)</f>
        <v>1851082.7309413722</v>
      </c>
      <c r="S395" s="25">
        <f t="shared" ca="1" si="267"/>
        <v>2078309.0421507694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219742.47598574194</v>
      </c>
      <c r="R396" s="25">
        <f t="array" aca="1" ref="R396" ca="1">INDEX('Lorri 401b'!L:L,MATCH('Retirement Calculator'!A396,'Lorri 401b'!N:N,0),0)</f>
        <v>1837050.0417077383</v>
      </c>
      <c r="S396" s="25">
        <f t="shared" ca="1" si="267"/>
        <v>2056792.5176934802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212227.45811532144</v>
      </c>
      <c r="R397" s="25">
        <f t="array" aca="1" ref="R397" ca="1">INDEX('Lorri 401b'!L:L,MATCH('Retirement Calculator'!A397,'Lorri 401b'!N:N,0),0)</f>
        <v>1822958.8829356309</v>
      </c>
      <c r="S397" s="25">
        <f t="shared" ca="1" si="267"/>
        <v>2035186.3410509522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204681.12767044085</v>
      </c>
      <c r="R398" s="25">
        <f t="array" aca="1" ref="R398" ca="1">INDEX('Lorri 401b'!L:L,MATCH('Retirement Calculator'!A398,'Lorri 401b'!N:N,0),0)</f>
        <v>1808809.0110019729</v>
      </c>
      <c r="S398" s="25">
        <f t="shared" ca="1" si="267"/>
        <v>2013490.1386724138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197103.35418203991</v>
      </c>
      <c r="R399" s="25">
        <f t="array" aca="1" ref="R399" ca="1">INDEX('Lorri 401b'!L:L,MATCH('Retirement Calculator'!A399,'Lorri 401b'!N:N,0),0)</f>
        <v>1794600.1812685917</v>
      </c>
      <c r="S399" s="25">
        <f t="shared" ca="1" si="267"/>
        <v>1991703.5354506315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189494.0066374373</v>
      </c>
      <c r="R400" s="25">
        <f t="array" aca="1" ref="R400" ca="1">INDEX('Lorri 401b'!L:L,MATCH('Retirement Calculator'!A400,'Lorri 401b'!N:N,0),0)</f>
        <v>1780332.1480779878</v>
      </c>
      <c r="S400" s="25">
        <f t="shared" ca="1" si="267"/>
        <v>1969826.1547154251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181852.95347806552</v>
      </c>
      <c r="R401" s="25">
        <f t="array" aca="1" ref="R401" ca="1">INDEX('Lorri 401b'!L:L,MATCH('Retirement Calculator'!A401,'Lorri 401b'!N:N,0),0)</f>
        <v>1766004.6647490899</v>
      </c>
      <c r="S401" s="25">
        <f t="shared" ca="1" si="267"/>
        <v>1947857.6182271554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174180.06259719637</v>
      </c>
      <c r="R402" s="25">
        <f t="array" aca="1" ref="R402" ca="1">INDEX('Lorri 401b'!L:L,MATCH('Retirement Calculator'!A402,'Lorri 401b'!N:N,0),0)</f>
        <v>1751617.4835729881</v>
      </c>
      <c r="S402" s="25">
        <f t="shared" ca="1" si="267"/>
        <v>1925797.5461701844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166475.20133765694</v>
      </c>
      <c r="R403" s="25">
        <f t="array" aca="1" ref="R403" ca="1">INDEX('Lorri 401b'!L:L,MATCH('Retirement Calculator'!A403,'Lorri 401b'!N:N,0),0)</f>
        <v>1737170.3558086527</v>
      </c>
      <c r="S403" s="25">
        <f t="shared" ca="1" si="267"/>
        <v>1903645.5571463096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158738.23648953607</v>
      </c>
      <c r="R404" s="25">
        <f t="array" aca="1" ref="R404" ca="1">INDEX('Lorri 401b'!L:L,MATCH('Retirement Calculator'!A404,'Lorri 401b'!N:N,0),0)</f>
        <v>1722663.0316786326</v>
      </c>
      <c r="S404" s="25">
        <f t="shared" ca="1" si="267"/>
        <v>1881401.2681681686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150969.03428788137</v>
      </c>
      <c r="R405" s="25">
        <f t="array" aca="1" ref="R405" ca="1">INDEX('Lorri 401b'!L:L,MATCH('Retirement Calculator'!A405,'Lorri 401b'!N:N,0),0)</f>
        <v>1708095.2603647374</v>
      </c>
      <c r="S405" s="25">
        <f t="shared" ca="1" si="267"/>
        <v>1859064.2946526187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143167.46041038644</v>
      </c>
      <c r="R406" s="25">
        <f t="array" aca="1" ref="R406" ca="1">INDEX('Lorri 401b'!L:L,MATCH('Retirement Calculator'!A406,'Lorri 401b'!N:N,0),0)</f>
        <v>1693466.7900037009</v>
      </c>
      <c r="S406" s="25">
        <f t="shared" ca="1" si="267"/>
        <v>1836634.2504140874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135333.37997506862</v>
      </c>
      <c r="R407" s="25">
        <f t="array" aca="1" ref="R407" ca="1">INDEX('Lorri 401b'!L:L,MATCH('Retirement Calculator'!A407,'Lorri 401b'!N:N,0),0)</f>
        <v>1678777.3676828267</v>
      </c>
      <c r="S407" s="25">
        <f t="shared" ca="1" si="267"/>
        <v>1814110.7476578953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127466.65753793698</v>
      </c>
      <c r="R408" s="25">
        <f t="array" aca="1" ref="R408" ca="1">INDEX('Lorri 401b'!L:L,MATCH('Retirement Calculator'!A408,'Lorri 401b'!N:N,0),0)</f>
        <v>1664026.7394356155</v>
      </c>
      <c r="S408" s="25">
        <f t="shared" ca="1" si="267"/>
        <v>1791493.3969735524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119567.15709065061</v>
      </c>
      <c r="R409" s="25">
        <f t="array" aca="1" ref="R409" ca="1">INDEX('Lorri 401b'!L:L,MATCH('Retirement Calculator'!A409,'Lorri 401b'!N:N,0),0)</f>
        <v>1649214.6502373742</v>
      </c>
      <c r="S409" s="25">
        <f t="shared" ca="1" si="267"/>
        <v>1768781.8073280249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111634.74205816722</v>
      </c>
      <c r="R410" s="25">
        <f t="array" aca="1" ref="R410" ca="1">INDEX('Lorri 401b'!L:L,MATCH('Retirement Calculator'!A410,'Lorri 401b'!N:N,0),0)</f>
        <v>1634340.844000807</v>
      </c>
      <c r="S410" s="25">
        <f t="shared" ca="1" si="267"/>
        <v>1745975.5860589743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103669.27529638182</v>
      </c>
      <c r="R411" s="25">
        <f t="array" aca="1" ref="R411" ca="1">INDEX('Lorri 401b'!L:L,MATCH('Retirement Calculator'!A411,'Lorri 401b'!N:N,0),0)</f>
        <v>1619405.0635715874</v>
      </c>
      <c r="S411" s="25">
        <f t="shared" ca="1" si="267"/>
        <v>1723074.3388679693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95670.619089755652</v>
      </c>
      <c r="R412" s="25">
        <f t="array" aca="1" ref="R412" ca="1">INDEX('Lorri 401b'!L:L,MATCH('Retirement Calculator'!A412,'Lorri 401b'!N:N,0),0)</f>
        <v>1604407.0507239129</v>
      </c>
      <c r="S412" s="25">
        <f t="shared" ca="1" si="267"/>
        <v>1700077.6698136686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87638.635148935195</v>
      </c>
      <c r="R413" s="25">
        <f t="array" aca="1" ref="R413" ca="1">INDEX('Lorri 401b'!L:L,MATCH('Retirement Calculator'!A413,'Lorri 401b'!N:N,0),0)</f>
        <v>1589346.5461560397</v>
      </c>
      <c r="S413" s="25">
        <f t="shared" ca="1" si="267"/>
        <v>1676985.1813049749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79573.18460836132</v>
      </c>
      <c r="R414" s="25">
        <f t="array" aca="1" ref="R414" ca="1">INDEX('Lorri 401b'!L:L,MATCH('Retirement Calculator'!A414,'Lorri 401b'!N:N,0),0)</f>
        <v>1574223.2894858003</v>
      </c>
      <c r="S414" s="25">
        <f t="shared" ca="1" si="267"/>
        <v>1653796.4740941615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71474.128023868398</v>
      </c>
      <c r="R415" s="25">
        <f t="array" aca="1" ref="R415" ca="1">INDEX('Lorri 401b'!L:L,MATCH('Retirement Calculator'!A415,'Lorri 401b'!N:N,0),0)</f>
        <v>1559037.0192461016</v>
      </c>
      <c r="S415" s="25">
        <f t="shared" ca="1" si="267"/>
        <v>1630511.14726997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63341.325370273415</v>
      </c>
      <c r="R416" s="25">
        <f t="array" aca="1" ref="R416" ca="1">INDEX('Lorri 401b'!L:L,MATCH('Retirement Calculator'!A416,'Lorri 401b'!N:N,0),0)</f>
        <v>1543787.4728804042</v>
      </c>
      <c r="S416" s="25">
        <f t="shared" ca="1" si="267"/>
        <v>1607128.7982506775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55174.636038955119</v>
      </c>
      <c r="R417" s="25">
        <f t="array" aca="1" ref="R417" ca="1">INDEX('Lorri 401b'!L:L,MATCH('Retirement Calculator'!A417,'Lorri 401b'!N:N,0),0)</f>
        <v>1528474.386738183</v>
      </c>
      <c r="S417" s="25">
        <f t="shared" ca="1" si="267"/>
        <v>1583649.022777138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46973.918835422999</v>
      </c>
      <c r="R418" s="25">
        <f t="array" aca="1" ref="R418" ca="1">INDEX('Lorri 401b'!L:L,MATCH('Retirement Calculator'!A418,'Lorri 401b'!N:N,0),0)</f>
        <v>1513097.4960703691</v>
      </c>
      <c r="S418" s="25">
        <f t="shared" ca="1" si="267"/>
        <v>1560071.4149057921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38739.031976876162</v>
      </c>
      <c r="R419" s="25">
        <f t="array" aca="1" ref="R419" ca="1">INDEX('Lorri 401b'!L:L,MATCH('Retirement Calculator'!A419,'Lorri 401b'!N:N,0),0)</f>
        <v>1497656.5350247729</v>
      </c>
      <c r="S419" s="25">
        <f t="shared" ca="1" si="267"/>
        <v>1536395.5670016489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30469.833089752046</v>
      </c>
      <c r="R420" s="25">
        <f t="array" aca="1" ref="R420" ca="1">INDEX('Lorri 401b'!L:L,MATCH('Retirement Calculator'!A420,'Lorri 401b'!N:N,0),0)</f>
        <v>1482151.2366414864</v>
      </c>
      <c r="S420" s="25">
        <f t="shared" ca="1" si="267"/>
        <v>1512621.0697312385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22166.179207264911</v>
      </c>
      <c r="R421" s="25">
        <f t="array" aca="1" ref="R421" ca="1">INDEX('Lorri 401b'!L:L,MATCH('Retirement Calculator'!A421,'Lorri 401b'!N:N,0),0)</f>
        <v>1466581.3328482697</v>
      </c>
      <c r="S421" s="25">
        <f t="shared" ca="1" si="267"/>
        <v>1488747.5120555346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13827.926766934081</v>
      </c>
      <c r="R422" s="25">
        <f t="array" aca="1" ref="R422" ca="1">INDEX('Lorri 401b'!L:L,MATCH('Retirement Calculator'!A422,'Lorri 401b'!N:N,0),0)</f>
        <v>1450946.5544559145</v>
      </c>
      <c r="S422" s="25">
        <f t="shared" ca="1" si="267"/>
        <v>1464774.4812228486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5454.9316081018706</v>
      </c>
      <c r="R423" s="25">
        <f t="array" aca="1" ref="R423" ca="1">INDEX('Lorri 401b'!L:L,MATCH('Retirement Calculator'!A423,'Lorri 401b'!N:N,0),0)</f>
        <v>1435246.6311535912</v>
      </c>
      <c r="S423" s="25">
        <f t="shared" ca="1" si="267"/>
        <v>1440701.562761693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-2952.9510305588069</v>
      </c>
      <c r="R424" s="25">
        <f t="array" aca="1" ref="R424" ca="1">INDEX('Lorri 401b'!L:L,MATCH('Retirement Calculator'!A424,'Lorri 401b'!N:N,0),0)</f>
        <v>1419481.2915041749</v>
      </c>
      <c r="S424" s="25">
        <f t="shared" ca="1" si="267"/>
        <v>1416528.340473616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-11395.866513547237</v>
      </c>
      <c r="R425" s="25">
        <f t="array" aca="1" ref="R425" ca="1">INDEX('Lorri 401b'!L:L,MATCH('Retirement Calculator'!A425,'Lorri 401b'!N:N,0),0)</f>
        <v>1403650.2629395528</v>
      </c>
      <c r="S425" s="25">
        <f t="shared" ca="1" si="267"/>
        <v>1392254.3964260055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-19873.96081104812</v>
      </c>
      <c r="R426" s="25">
        <f t="array" aca="1" ref="R426" ca="1">INDEX('Lorri 401b'!L:L,MATCH('Retirement Calculator'!A426,'Lorri 401b'!N:N,0),0)</f>
        <v>1387753.2717559114</v>
      </c>
      <c r="S426" s="25">
        <f t="shared" ca="1" si="267"/>
        <v>1367879.3109448634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-28387.380501455253</v>
      </c>
      <c r="R427" s="25">
        <f t="array" aca="1" ref="R427" ca="1">INDEX('Lorri 401b'!L:L,MATCH('Retirement Calculator'!A427,'Lorri 401b'!N:N,0),0)</f>
        <v>1371790.0431090049</v>
      </c>
      <c r="S427" s="25">
        <f t="shared" ca="1" si="267"/>
        <v>1343402.6626075497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-36936.272773905752</v>
      </c>
      <c r="R428" s="25">
        <f t="array" aca="1" ref="R428" ca="1">INDEX('Lorri 401b'!L:L,MATCH('Retirement Calculator'!A428,'Lorri 401b'!N:N,0),0)</f>
        <v>1355760.3010094028</v>
      </c>
      <c r="S428" s="25">
        <f t="shared" ca="1" si="267"/>
        <v>1318824.0282354972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-45520.785430824792</v>
      </c>
      <c r="R429" s="25">
        <f t="array" aca="1" ref="R429" ca="1">INDEX('Lorri 401b'!L:L,MATCH('Retirement Calculator'!A429,'Lorri 401b'!N:N,0),0)</f>
        <v>1339663.768317719</v>
      </c>
      <c r="S429" s="25">
        <f t="shared" ca="1" si="267"/>
        <v>1294142.9828868941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-54141.066890480994</v>
      </c>
      <c r="R430" s="25">
        <f t="array" aca="1" ref="R430" ca="1">INDEX('Lorri 401b'!L:L,MATCH('Retirement Calculator'!A430,'Lorri 401b'!N:N,0),0)</f>
        <v>1323500.1667398198</v>
      </c>
      <c r="S430" s="25">
        <f t="shared" ca="1" si="267"/>
        <v>1269359.0998493389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-62797.266189552429</v>
      </c>
      <c r="R431" s="25">
        <f t="array" aca="1" ref="R431" ca="1">INDEX('Lorri 401b'!L:L,MATCH('Retirement Calculator'!A431,'Lorri 401b'!N:N,0),0)</f>
        <v>1307269.2168220128</v>
      </c>
      <c r="S431" s="25">
        <f t="shared" ca="1" si="267"/>
        <v>1244471.9506324604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-71489.532985703336</v>
      </c>
      <c r="R432" s="25">
        <f t="array" aca="1" ref="R432" ca="1">INDEX('Lorri 401b'!L:L,MATCH('Retirement Calculator'!A432,'Lorri 401b'!N:N,0),0)</f>
        <v>1290970.637946215</v>
      </c>
      <c r="S432" s="25">
        <f t="shared" ca="1" si="267"/>
        <v>1219481.1049605117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-80218.017560171531</v>
      </c>
      <c r="R433" s="25">
        <f t="array" aca="1" ref="R433" ca="1">INDEX('Lorri 401b'!L:L,MATCH('Retirement Calculator'!A433,'Lorri 401b'!N:N,0),0)</f>
        <v>1274604.1483251012</v>
      </c>
      <c r="S433" s="25">
        <f t="shared" ca="1" si="267"/>
        <v>1194386.1307649298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-88982.870820366676</v>
      </c>
      <c r="R434" s="25">
        <f t="array" aca="1" ref="R434" ca="1">INDEX('Lorri 401b'!L:L,MATCH('Retirement Calculator'!A434,'Lorri 401b'!N:N,0),0)</f>
        <v>1258169.4649972329</v>
      </c>
      <c r="S434" s="25">
        <f t="shared" ca="1" si="267"/>
        <v>1169186.5941768661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-97784.244302479303</v>
      </c>
      <c r="R435" s="25">
        <f t="array" aca="1" ref="R435" ca="1">INDEX('Lorri 401b'!L:L,MATCH('Retirement Calculator'!A435,'Lorri 401b'!N:N,0),0)</f>
        <v>1241666.3038221651</v>
      </c>
      <c r="S435" s="25">
        <f t="shared" ca="1" si="267"/>
        <v>1143882.0595196858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-106622.29017410074</v>
      </c>
      <c r="R436" s="25">
        <f t="array" aca="1" ref="R436" ca="1">INDEX('Lorri 401b'!L:L,MATCH('Retirement Calculator'!A436,'Lorri 401b'!N:N,0),0)</f>
        <v>1225094.3794755347</v>
      </c>
      <c r="S436" s="25">
        <f t="shared" ca="1" si="267"/>
        <v>1118472.0893014339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-115497.16123685392</v>
      </c>
      <c r="R437" s="25">
        <f t="array" aca="1" ref="R437" ca="1">INDEX('Lorri 401b'!L:L,MATCH('Retirement Calculator'!A437,'Lorri 401b'!N:N,0),0)</f>
        <v>1208453.4054441266</v>
      </c>
      <c r="S437" s="25">
        <f t="shared" ca="1" si="267"/>
        <v>1092956.2442072728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-124409.01092903524</v>
      </c>
      <c r="R438" s="25">
        <f t="array" aca="1" ref="R438" ca="1">INDEX('Lorri 401b'!L:L,MATCH('Retirement Calculator'!A438,'Lorri 401b'!N:N,0),0)</f>
        <v>1191743.0940209208</v>
      </c>
      <c r="S438" s="25">
        <f t="shared" ca="1" si="267"/>
        <v>1067334.0830918855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-133357.99332826733</v>
      </c>
      <c r="R439" s="25">
        <f t="array" aca="1" ref="R439" ca="1">INDEX('Lorri 401b'!L:L,MATCH('Retirement Calculator'!A439,'Lorri 401b'!N:N,0),0)</f>
        <v>1174963.1563001184</v>
      </c>
      <c r="S439" s="25">
        <f t="shared" ca="1" si="267"/>
        <v>1041605.1629718511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-142344.26315416288</v>
      </c>
      <c r="R440" s="25">
        <f t="array" aca="1" ref="R440" ca="1">INDEX('Lorri 401b'!L:L,MATCH('Retirement Calculator'!A440,'Lorri 401b'!N:N,0),0)</f>
        <v>1158113.302172146</v>
      </c>
      <c r="S440" s="25">
        <f t="shared" ca="1" si="267"/>
        <v>1015769.0390179831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-151367.97577099965</v>
      </c>
      <c r="R441" s="25">
        <f t="array" aca="1" ref="R441" ca="1">INDEX('Lorri 401b'!L:L,MATCH('Retirement Calculator'!A441,'Lorri 401b'!N:N,0),0)</f>
        <v>1141193.2403186404</v>
      </c>
      <c r="S441" s="25">
        <f t="shared" ca="1" si="267"/>
        <v>989825.26454764069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-160429.28719040658</v>
      </c>
      <c r="R442" s="25">
        <f t="array" aca="1" ref="R442" ca="1">INDEX('Lorri 401b'!L:L,MATCH('Retirement Calculator'!A442,'Lorri 401b'!N:N,0),0)</f>
        <v>1124202.6782074117</v>
      </c>
      <c r="S442" s="25">
        <f t="shared" ca="1" si="267"/>
        <v>963773.39101700508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-169528.35407406103</v>
      </c>
      <c r="R443" s="25">
        <f t="array" aca="1" ref="R443" ca="1">INDEX('Lorri 401b'!L:L,MATCH('Retirement Calculator'!A443,'Lorri 401b'!N:N,0),0)</f>
        <v>1107141.3220873864</v>
      </c>
      <c r="S443" s="25">
        <f t="shared" ca="1" si="267"/>
        <v>937612.96801332536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-178665.33373639738</v>
      </c>
      <c r="R444" s="25">
        <f t="array" aca="1" ref="R444" ca="1">INDEX('Lorri 401b'!L:L,MATCH('Retirement Calculator'!A444,'Lorri 401b'!N:N,0),0)</f>
        <v>1090008.8769835276</v>
      </c>
      <c r="S444" s="25">
        <f t="shared" ca="1" si="267"/>
        <v>911343.54324713023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-187840.38414732681</v>
      </c>
      <c r="R445" s="25">
        <f t="array" aca="1" ref="R445" ca="1">INDEX('Lorri 401b'!L:L,MATCH('Retirement Calculator'!A445,'Lorri 401b'!N:N,0),0)</f>
        <v>1072805.046691736</v>
      </c>
      <c r="S445" s="25">
        <f t="shared" ca="1" si="267"/>
        <v>884964.66254440916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-197053.66393496844</v>
      </c>
      <c r="R446" s="25">
        <f t="array" aca="1" ref="R446" ca="1">INDEX('Lorri 401b'!L:L,MATCH('Retirement Calculator'!A446,'Lorri 401b'!N:N,0),0)</f>
        <v>1055529.5337737286</v>
      </c>
      <c r="S446" s="25">
        <f t="shared" ca="1" si="267"/>
        <v>858475.86983876023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-206305.33238839192</v>
      </c>
      <c r="R447" s="25">
        <f t="array" aca="1" ref="R447" ca="1">INDEX('Lorri 401b'!L:L,MATCH('Retirement Calculator'!A447,'Lorri 401b'!N:N,0),0)</f>
        <v>1038182.0395518963</v>
      </c>
      <c r="S447" s="25">
        <f t="shared" ca="1" si="267"/>
        <v>831876.70716350432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-215595.54946037132</v>
      </c>
      <c r="R448" s="25">
        <f t="array" aca="1" ref="R448" ca="1">INDEX('Lorri 401b'!L:L,MATCH('Retirement Calculator'!A448,'Lorri 401b'!N:N,0),0)</f>
        <v>1020762.2641041396</v>
      </c>
      <c r="S448" s="25">
        <f t="shared" ca="1" si="267"/>
        <v>805166.71464376827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-224924.47577015063</v>
      </c>
      <c r="R449" s="25">
        <f t="array" aca="1" ref="R449" ca="1">INDEX('Lorri 401b'!L:L,MATCH('Retirement Calculator'!A449,'Lorri 401b'!N:N,0),0)</f>
        <v>1003269.9062586841</v>
      </c>
      <c r="S449" s="25">
        <f t="shared" ca="1" si="267"/>
        <v>778345.43048853346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-234292.27260622068</v>
      </c>
      <c r="R450" s="25">
        <f t="array" aca="1" ref="R450" ca="1">INDEX('Lorri 401b'!L:L,MATCH('Retirement Calculator'!A450,'Lorri 401b'!N:N,0),0)</f>
        <v>985704.66358887241</v>
      </c>
      <c r="S450" s="25">
        <f t="shared" ca="1" si="267"/>
        <v>751412.39098265173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-243699.10192910771</v>
      </c>
      <c r="R451" s="25">
        <f t="array" aca="1" ref="R451" ca="1">INDEX('Lorri 401b'!L:L,MATCH('Retirement Calculator'!A451,'Lorri 401b'!N:N,0),0)</f>
        <v>968066.23240793648</v>
      </c>
      <c r="S451" s="25">
        <f t="shared" ca="1" si="267"/>
        <v>724367.1304788288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-253145.12637417341</v>
      </c>
      <c r="R452" s="25">
        <f t="array" aca="1" ref="R452" ca="1">INDEX('Lorri 401b'!L:L,MATCH('Retirement Calculator'!A452,'Lorri 401b'!N:N,0),0)</f>
        <v>950354.30776374671</v>
      </c>
      <c r="S452" s="25">
        <f t="shared" ca="1" si="267"/>
        <v>697209.18138957326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-262630.50925442693</v>
      </c>
      <c r="R453" s="25">
        <f t="array" aca="1" ref="R453" ca="1">INDEX('Lorri 401b'!L:L,MATCH('Retirement Calculator'!A453,'Lorri 401b'!N:N,0),0)</f>
        <v>932568.58343353937</v>
      </c>
      <c r="S453" s="25">
        <f t="shared" ca="1" si="267"/>
        <v>669938.07417911245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-272155.41456334817</v>
      </c>
      <c r="R454" s="25">
        <f t="array" aca="1" ref="R454" ca="1">INDEX('Lorri 401b'!L:L,MATCH('Retirement Calculator'!A454,'Lorri 401b'!N:N,0),0)</f>
        <v>914708.75191862287</v>
      </c>
      <c r="S454" s="25">
        <f t="shared" ca="1" si="267"/>
        <v>642553.33735527471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-281720.00697772321</v>
      </c>
      <c r="R455" s="25">
        <f t="array" aca="1" ref="R455" ca="1">INDEX('Lorri 401b'!L:L,MATCH('Retirement Calculator'!A455,'Lorri 401b'!N:N,0),0)</f>
        <v>896774.50443906104</v>
      </c>
      <c r="S455" s="25">
        <f t="shared" ca="1" si="267"/>
        <v>615054.49746133783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-291324.45186049148</v>
      </c>
      <c r="R456" s="25">
        <f t="array" aca="1" ref="R456" ca="1">INDEX('Lorri 401b'!L:L,MATCH('Retirement Calculator'!A456,'Lorri 401b'!N:N,0),0)</f>
        <v>878765.53092833422</v>
      </c>
      <c r="S456" s="25">
        <f t="shared" ca="1" si="267"/>
        <v>587441.0790678428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-300968.91526360461</v>
      </c>
      <c r="R457" s="25">
        <f t="array" aca="1" ref="R457" ca="1">INDEX('Lorri 401b'!L:L,MATCH('Retirement Calculator'!A457,'Lorri 401b'!N:N,0),0)</f>
        <v>860681.52002797939</v>
      </c>
      <c r="S457" s="25">
        <f t="shared" ca="1" si="267"/>
        <v>559712.60476437479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-310653.56393089739</v>
      </c>
      <c r="R458" s="25">
        <f t="array" aca="1" ref="R458" ca="1">INDEX('Lorri 401b'!L:L,MATCH('Retirement Calculator'!A458,'Lorri 401b'!N:N,0),0)</f>
        <v>842522.15908220655</v>
      </c>
      <c r="S458" s="25">
        <f t="shared" ca="1" si="267"/>
        <v>531868.59515130916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-320378.56530097057</v>
      </c>
      <c r="R459" s="25">
        <f t="array" aca="1" ref="R459" ca="1">INDEX('Lorri 401b'!L:L,MATCH('Retirement Calculator'!A459,'Lorri 401b'!N:N,0),0)</f>
        <v>824287.13413249294</v>
      </c>
      <c r="S459" s="25">
        <f t="shared" ca="1" si="267"/>
        <v>503908.56883152237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-330144.08751008572</v>
      </c>
      <c r="R460" s="25">
        <f t="array" aca="1" ref="R460" ca="1">INDEX('Lorri 401b'!L:L,MATCH('Retirement Calculator'!A460,'Lorri 401b'!N:N,0),0)</f>
        <v>805976.12991215556</v>
      </c>
      <c r="S460" s="25">
        <f t="shared" ca="1" si="267"/>
        <v>475832.04240206984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-339950.29939507216</v>
      </c>
      <c r="R461" s="25">
        <f t="array" aca="1" ref="R461" ca="1">INDEX('Lorri 401b'!L:L,MATCH('Retirement Calculator'!A461,'Lorri 401b'!N:N,0),0)</f>
        <v>787588.82984090003</v>
      </c>
      <c r="S461" s="25">
        <f t="shared" ca="1" si="267"/>
        <v>447638.53044582787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-349797.37049624603</v>
      </c>
      <c r="R462" s="25">
        <f t="array" aca="1" ref="R462" ca="1">INDEX('Lorri 401b'!L:L,MATCH('Retirement Calculator'!A462,'Lorri 401b'!N:N,0),0)</f>
        <v>769124.91601934761</v>
      </c>
      <c r="S462" s="25">
        <f t="shared" ca="1" si="267"/>
        <v>419327.54552310158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-359685.47106034152</v>
      </c>
      <c r="R463" s="25">
        <f t="array" aca="1" ref="R463" ca="1">INDEX('Lorri 401b'!L:L,MATCH('Retirement Calculator'!A463,'Lorri 401b'!N:N,0),0)</f>
        <v>750584.06922353874</v>
      </c>
      <c r="S463" s="25">
        <f t="shared" ca="1" si="267"/>
        <v>390898.59816319722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-369614.77204345405</v>
      </c>
      <c r="R464" s="25">
        <f t="array" aca="1" ref="R464" ca="1">INDEX('Lorri 401b'!L:L,MATCH('Retirement Calculator'!A464,'Lorri 401b'!N:N,0),0)</f>
        <v>731965.96889941394</v>
      </c>
      <c r="S464" s="25">
        <f t="shared" ca="1" si="267"/>
        <v>362351.19685595989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-379585.44511399622</v>
      </c>
      <c r="R465" s="25">
        <f t="array" aca="1" ref="R465" ca="1">INDEX('Lorri 401b'!L:L,MATCH('Retirement Calculator'!A465,'Lorri 401b'!N:N,0),0)</f>
        <v>713270.29315727192</v>
      </c>
      <c r="S465" s="25">
        <f t="shared" ca="1" si="267"/>
        <v>333684.84804327571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-389597.66265566566</v>
      </c>
      <c r="R466" s="25">
        <f t="array" aca="1" ref="R466" ca="1">INDEX('Lorri 401b'!L:L,MATCH('Retirement Calculator'!A466,'Lorri 401b'!N:N,0),0)</f>
        <v>694496.71876620443</v>
      </c>
      <c r="S466" s="25">
        <f t="shared" ca="1" si="267"/>
        <v>304899.05611053878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-399651.59777042537</v>
      </c>
      <c r="R467" s="25">
        <f t="array" aca="1" ref="R467" ca="1">INDEX('Lorri 401b'!L:L,MATCH('Retirement Calculator'!A467,'Lorri 401b'!N:N,0),0)</f>
        <v>675644.92114850751</v>
      </c>
      <c r="S467" s="25">
        <f t="shared" ca="1" si="267"/>
        <v>275993.32337808213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-409747.42428149655</v>
      </c>
      <c r="R468" s="25">
        <f t="array" aca="1" ref="R468" ca="1">INDEX('Lorri 401b'!L:L,MATCH('Retirement Calculator'!A468,'Lorri 401b'!N:N,0),0)</f>
        <v>656714.57437407016</v>
      </c>
      <c r="S468" s="25">
        <f t="shared" ca="1" si="267"/>
        <v>246967.1500925736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-419885.31673636386</v>
      </c>
      <c r="R469" s="25">
        <f t="array" aca="1" ref="R469" ca="1">INDEX('Lorri 401b'!L:L,MATCH('Retirement Calculator'!A469,'Lorri 401b'!N:N,0),0)</f>
        <v>637705.35115473915</v>
      </c>
      <c r="S469" s="25">
        <f t="shared" ca="1" si="267"/>
        <v>217820.03441837529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-430065.45040979312</v>
      </c>
      <c r="R470" s="25">
        <f t="array" aca="1" ref="R470" ca="1">INDEX('Lorri 401b'!L:L,MATCH('Retirement Calculator'!A470,'Lorri 401b'!N:N,0),0)</f>
        <v>618616.92283866112</v>
      </c>
      <c r="S470" s="25">
        <f t="shared" ca="1" si="267"/>
        <v>188551.472428868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-440288.0013068617</v>
      </c>
      <c r="R471" s="25">
        <f t="array" aca="1" ref="R471" ca="1">INDEX('Lorri 401b'!L:L,MATCH('Retirement Calculator'!A471,'Lorri 401b'!N:N,0),0)</f>
        <v>599448.95940459927</v>
      </c>
      <c r="S471" s="25">
        <f t="shared" ca="1" si="267"/>
        <v>159160.95809773757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-450553.14616600139</v>
      </c>
      <c r="R472" s="25">
        <f t="array" aca="1" ref="R472" ca="1">INDEX('Lorri 401b'!L:L,MATCH('Retirement Calculator'!A472,'Lorri 401b'!N:N,0),0)</f>
        <v>580201.12945622893</v>
      </c>
      <c r="S472" s="25">
        <f t="shared" ca="1" si="267"/>
        <v>129647.98329022754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-460861.06246205413</v>
      </c>
      <c r="R473" s="25">
        <f t="array" aca="1" ref="R473" ca="1">INDEX('Lorri 401b'!L:L,MATCH('Retirement Calculator'!A473,'Lorri 401b'!N:N,0),0)</f>
        <v>560873.1002164071</v>
      </c>
      <c r="S473" s="25">
        <f t="shared" ca="1" si="267"/>
        <v>100012.03775435296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-471211.92840934044</v>
      </c>
      <c r="R474" s="25">
        <f t="array" aca="1" ref="R474" ca="1">INDEX('Lorri 401b'!L:L,MATCH('Retirement Calculator'!A474,'Lorri 401b'!N:N,0),0)</f>
        <v>541464.53752141923</v>
      </c>
      <c r="S474" s="25">
        <f t="shared" ca="1" si="267"/>
        <v>70252.60911207879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-481605.92296474049</v>
      </c>
      <c r="R475" s="25">
        <f t="array" aca="1" ref="R475" ca="1">INDEX('Lorri 401b'!L:L,MATCH('Retirement Calculator'!A475,'Lorri 401b'!N:N,0),0)</f>
        <v>521975.10581520229</v>
      </c>
      <c r="S475" s="25">
        <f t="shared" ca="1" si="267"/>
        <v>40369.182850461802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-492043.22583078803</v>
      </c>
      <c r="R476" s="25">
        <f t="array" aca="1" ref="R476" ca="1">INDEX('Lorri 401b'!L:L,MATCH('Retirement Calculator'!A476,'Lorri 401b'!N:N,0),0)</f>
        <v>502404.46814354276</v>
      </c>
      <c r="S476" s="25">
        <f t="shared" ca="1" si="267"/>
        <v>10361.242312754737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-502524.01745877741</v>
      </c>
      <c r="R477" s="25">
        <f t="array" aca="1" ref="R477" ca="1">INDEX('Lorri 401b'!L:L,MATCH('Retirement Calculator'!A477,'Lorri 401b'!N:N,0),0)</f>
        <v>482752.28614825133</v>
      </c>
      <c r="S477" s="25">
        <f t="shared" ca="1" si="267"/>
        <v>-19771.731310526084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-513048.47905188339</v>
      </c>
      <c r="R478" s="25">
        <f t="array" aca="1" ref="R478" ca="1">INDEX('Lorri 401b'!L:L,MATCH('Retirement Calculator'!A478,'Lorri 401b'!N:N,0),0)</f>
        <v>463018.22006131284</v>
      </c>
      <c r="S478" s="25">
        <f t="shared" ca="1" si="267"/>
        <v>-50030.258990570554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-523616.79256829398</v>
      </c>
      <c r="R479" s="25">
        <f t="array" aca="1" ref="R479" ca="1">INDEX('Lorri 401b'!L:L,MATCH('Retirement Calculator'!A479,'Lorri 401b'!N:N,0),0)</f>
        <v>443201.92869901209</v>
      </c>
      <c r="S479" s="25">
        <f t="shared" ca="1" si="267"/>
        <v>-80414.863869281893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-534229.14072435629</v>
      </c>
      <c r="R480" s="25">
        <f t="array" aca="1" ref="R480" ca="1">INDEX('Lorri 401b'!L:L,MATCH('Retirement Calculator'!A480,'Lorri 401b'!N:N,0),0)</f>
        <v>423303.0694560351</v>
      </c>
      <c r="S480" s="25">
        <f t="shared" ca="1" si="267"/>
        <v>-110926.07126832119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-544885.70699773554</v>
      </c>
      <c r="R481" s="25">
        <f t="array" aca="1" ref="R481" ca="1">INDEX('Lorri 401b'!L:L,MATCH('Retirement Calculator'!A481,'Lorri 401b'!N:N,0),0)</f>
        <v>403321.29829954571</v>
      </c>
      <c r="S481" s="25">
        <f t="shared" ca="1" si="267"/>
        <v>-141564.40869818983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-555586.67563058715</v>
      </c>
      <c r="R482" s="25">
        <f t="array" aca="1" ref="R482" ca="1">INDEX('Lorri 401b'!L:L,MATCH('Retirement Calculator'!A482,'Lorri 401b'!N:N,0),0)</f>
        <v>383256.26976323762</v>
      </c>
      <c r="S482" s="25">
        <f t="shared" ca="1" si="267"/>
        <v>-172330.40586734953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-566332.23163274233</v>
      </c>
      <c r="R483" s="25">
        <f t="array" aca="1" ref="R483" ca="1">INDEX('Lorri 401b'!L:L,MATCH('Retirement Calculator'!A483,'Lorri 401b'!N:N,0),0)</f>
        <v>363107.63694136159</v>
      </c>
      <c r="S483" s="25">
        <f t="shared" ca="1" si="267"/>
        <v>-203224.59469138074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-577122.5607849065</v>
      </c>
      <c r="R484" s="25">
        <f t="array" aca="1" ref="R484" ca="1">INDEX('Lorri 401b'!L:L,MATCH('Retirement Calculator'!A484,'Lorri 401b'!N:N,0),0)</f>
        <v>342875.05148272775</v>
      </c>
      <c r="S484" s="25">
        <f t="shared" ca="1" si="267"/>
        <v>-234247.50930217875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-587957.84964187141</v>
      </c>
      <c r="R485" s="25">
        <f t="array" aca="1" ref="R485" ca="1">INDEX('Lorri 401b'!L:L,MATCH('Retirement Calculator'!A485,'Lorri 401b'!N:N,0),0)</f>
        <v>322558.16358468292</v>
      </c>
      <c r="S485" s="25">
        <f t="shared" ca="1" si="267"/>
        <v>-265399.68605718849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-598838.28553574032</v>
      </c>
      <c r="R486" s="25">
        <f t="array" aca="1" ref="R486" ca="1">INDEX('Lorri 401b'!L:L,MATCH('Retirement Calculator'!A486,'Lorri 401b'!N:N,0),0)</f>
        <v>302156.62198706291</v>
      </c>
      <c r="S486" s="25">
        <f t="shared" ca="1" si="267"/>
        <v>-296681.6635486774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-609764.05657916702</v>
      </c>
      <c r="R487" s="25">
        <f t="array" aca="1" ref="R487" ca="1">INDEX('Lorri 401b'!L:L,MATCH('Retirement Calculator'!A487,'Lorri 401b'!N:N,0),0)</f>
        <v>281670.0739661195</v>
      </c>
      <c r="S487" s="25">
        <f t="shared" ca="1" si="267"/>
        <v>-328093.98261304753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-620735.35166860803</v>
      </c>
      <c r="R488" s="25">
        <f t="array" aca="1" ref="R488" ca="1">INDEX('Lorri 401b'!L:L,MATCH('Retirement Calculator'!A488,'Lorri 401b'!N:N,0),0)</f>
        <v>261098.16532842212</v>
      </c>
      <c r="S488" s="25">
        <f t="shared" ca="1" si="267"/>
        <v>-359637.18634018593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-631752.36048758833</v>
      </c>
      <c r="R489" s="25">
        <f t="array" aca="1" ref="R489" ca="1">INDEX('Lorri 401b'!L:L,MATCH('Retirement Calculator'!A489,'Lorri 401b'!N:N,0),0)</f>
        <v>240440.54040473435</v>
      </c>
      <c r="S489" s="25">
        <f t="shared" ca="1" si="267"/>
        <v>-391311.82008285401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-642815.27350998099</v>
      </c>
      <c r="R490" s="25">
        <f t="array" aca="1" ref="R490" ca="1">INDEX('Lorri 401b'!L:L,MATCH('Retirement Calculator'!A490,'Lorri 401b'!N:N,0),0)</f>
        <v>219696.84204386454</v>
      </c>
      <c r="S490" s="25">
        <f t="shared" ca="1" si="267"/>
        <v>-423118.43146611645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-653924.28200330038</v>
      </c>
      <c r="R491" s="25">
        <f t="array" aca="1" ref="R491" ca="1">INDEX('Lorri 401b'!L:L,MATCH('Retirement Calculator'!A491,'Lorri 401b'!N:N,0),0)</f>
        <v>198866.71160649112</v>
      </c>
      <c r="S491" s="25">
        <f t="shared" ca="1" si="267"/>
        <v>-455057.57039680926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-665079.57803200861</v>
      </c>
      <c r="R492" s="25">
        <f t="array" aca="1" ref="R492" ca="1">INDEX('Lorri 401b'!L:L,MATCH('Retirement Calculator'!A492,'Lorri 401b'!N:N,0),0)</f>
        <v>177949.78895896196</v>
      </c>
      <c r="S492" s="25">
        <f t="shared" ca="1" si="267"/>
        <v>-487129.78907304665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-676281.35446083639</v>
      </c>
      <c r="R493" s="25">
        <f t="array" aca="1" ref="R493" ca="1">INDEX('Lorri 401b'!L:L,MATCH('Retirement Calculator'!A493,'Lorri 401b'!N:N,0),0)</f>
        <v>156945.71246706811</v>
      </c>
      <c r="S493" s="25">
        <f t="shared" ca="1" si="267"/>
        <v>-519335.64199376828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-687529.80495811766</v>
      </c>
      <c r="R494" s="25">
        <f t="array" aca="1" ref="R494" ca="1">INDEX('Lorri 401b'!L:L,MATCH('Retirement Calculator'!A494,'Lorri 401b'!N:N,0),0)</f>
        <v>135854.11898979137</v>
      </c>
      <c r="S494" s="25">
        <f t="shared" ca="1" si="267"/>
        <v>-551675.68596832629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-698825.12399913755</v>
      </c>
      <c r="R495" s="25">
        <f t="array" aca="1" ref="R495" ca="1">INDEX('Lorri 401b'!L:L,MATCH('Retirement Calculator'!A495,'Lorri 401b'!N:N,0),0)</f>
        <v>114674.64387302597</v>
      </c>
      <c r="S495" s="25">
        <f t="shared" ca="1" si="267"/>
        <v>-584150.48012611154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-710167.50686949503</v>
      </c>
      <c r="R496" s="25">
        <f t="array" aca="1" ref="R496" ca="1">INDEX('Lorri 401b'!L:L,MATCH('Retirement Calculator'!A496,'Lorri 401b'!N:N,0),0)</f>
        <v>93406.920943274046</v>
      </c>
      <c r="S496" s="25">
        <f t="shared" ca="1" si="267"/>
        <v>-616760.58592622099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-721557.14966847899</v>
      </c>
      <c r="R497" s="25">
        <f t="array" aca="1" ref="R497" ca="1">INDEX('Lorri 401b'!L:L,MATCH('Retirement Calculator'!A497,'Lorri 401b'!N:N,0),0)</f>
        <v>72050.582501314828</v>
      </c>
      <c r="S497" s="25">
        <f t="shared" ca="1" si="267"/>
        <v>-649506.56716716418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-732994.24931245879</v>
      </c>
      <c r="R498" s="25">
        <f t="array" aca="1" ref="R498" ca="1">INDEX('Lorri 401b'!L:L,MATCH('Retirement Calculator'!A498,'Lorri 401b'!N:N,0),0)</f>
        <v>50605.259315847441</v>
      </c>
      <c r="S498" s="25">
        <f t="shared" ca="1" si="267"/>
        <v>-682388.98999661137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-744479.00353828853</v>
      </c>
      <c r="R499" s="25">
        <f t="array" aca="1" ref="R499" ca="1">INDEX('Lorri 401b'!L:L,MATCH('Retirement Calculator'!A499,'Lorri 401b'!N:N,0),0)</f>
        <v>29070.580617107273</v>
      </c>
      <c r="S499" s="25">
        <f t="shared" ca="1" si="267"/>
        <v>-715408.42292118131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-756011.61090672587</v>
      </c>
      <c r="R500" s="25">
        <f t="array" aca="1" ref="R500" ca="1">INDEX('Lorri 401b'!L:L,MATCH('Retirement Calculator'!A500,'Lorri 401b'!N:N,0),0)</f>
        <v>7446.1740904556873</v>
      </c>
      <c r="S500" s="25">
        <f t="shared" ca="1" si="267"/>
        <v>-748565.43681627023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-767592.27080586494</v>
      </c>
      <c r="R501" s="25">
        <f t="array" aca="1" ref="R501" ca="1">INDEX('Lorri 401b'!L:L,MATCH('Retirement Calculator'!A501,'Lorri 401b'!N:N,0),0)</f>
        <v>-14268.334130056946</v>
      </c>
      <c r="S501" s="25">
        <f t="shared" ca="1" si="267"/>
        <v>-781860.60493592185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-779221.18345458386</v>
      </c>
      <c r="R502" s="25">
        <f t="array" aca="1" ref="R502" ca="1">INDEX('Lorri 401b'!L:L,MATCH('Retirement Calculator'!A502,'Lorri 401b'!N:N,0),0)</f>
        <v>-36073.319468155045</v>
      </c>
      <c r="S502" s="25">
        <f t="shared" ca="1" si="267"/>
        <v>-815294.5029227389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-790898.54990600573</v>
      </c>
      <c r="R503" s="25">
        <f t="array" aca="1" ref="R503" ca="1">INDEX('Lorri 401b'!L:L,MATCH('Retirement Calculator'!A503,'Lorri 401b'!N:N,0),0)</f>
        <v>-57969.158911828556</v>
      </c>
      <c r="S503" s="25">
        <f t="shared" ca="1" si="267"/>
        <v>-848867.70881783427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-802624.57205097517</v>
      </c>
      <c r="R504" s="25">
        <f t="array" aca="1" ref="R504" ca="1">INDEX('Lorri 401b'!L:L,MATCH('Retirement Calculator'!A504,'Lorri 401b'!N:N,0),0)</f>
        <v>-79956.231019850718</v>
      </c>
      <c r="S504" s="25">
        <f t="shared" ca="1" si="267"/>
        <v>-882580.80307082587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-814399.45262154867</v>
      </c>
      <c r="R505" s="25">
        <f t="array" aca="1" ref="R505" ca="1">INDEX('Lorri 401b'!L:L,MATCH('Retirement Calculator'!A505,'Lorri 401b'!N:N,0),0)</f>
        <v>-102034.91592832297</v>
      </c>
      <c r="S505" s="25">
        <f t="shared" ca="1" si="267"/>
        <v>-916434.36854987161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-826223.39519449952</v>
      </c>
      <c r="R506" s="25">
        <f t="array" aca="1" ref="R506" ca="1">INDEX('Lorri 401b'!L:L,MATCH('Retirement Calculator'!A506,'Lorri 401b'!N:N,0),0)</f>
        <v>-124205.59535724718</v>
      </c>
      <c r="S506" s="25">
        <f t="shared" ca="1" si="267"/>
        <v>-950428.99055174668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-838096.60419483774</v>
      </c>
      <c r="R507" s="25">
        <f t="array" aca="1" ref="R507" ca="1">INDEX('Lorri 401b'!L:L,MATCH('Retirement Calculator'!A507,'Lorri 401b'!N:N,0),0)</f>
        <v>-146468.65261712522</v>
      </c>
      <c r="S507" s="25">
        <f t="shared" ca="1" si="267"/>
        <v>-984565.25681196293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-850019.28489934397</v>
      </c>
      <c r="R508" s="25">
        <f t="array" aca="1" ref="R508" ca="1">INDEX('Lorri 401b'!L:L,MATCH('Retirement Calculator'!A508,'Lorri 401b'!N:N,0),0)</f>
        <v>-168824.4726155861</v>
      </c>
      <c r="S508" s="25">
        <f t="shared" ca="1" si="267"/>
        <v>-1018843.7575149301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-861991.64344011899</v>
      </c>
      <c r="R509" s="25">
        <f t="array" aca="1" ref="R509" ca="1">INDEX('Lorri 401b'!L:L,MATCH('Retirement Calculator'!A509,'Lorri 401b'!N:N,0),0)</f>
        <v>-191273.44186404056</v>
      </c>
      <c r="S509" s="25">
        <f t="shared" ca="1" si="267"/>
        <v>-1053265.0853041597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-874013.8868081473</v>
      </c>
      <c r="R510" s="25">
        <f t="array" aca="1" ref="R510" ca="1">INDEX('Lorri 401b'!L:L,MATCH('Retirement Calculator'!A510,'Lorri 401b'!N:N,0),0)</f>
        <v>-213815.94848436359</v>
      </c>
      <c r="S510" s="25">
        <f t="shared" ca="1" si="267"/>
        <v>-1087829.8352925109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-886086.22285687574</v>
      </c>
      <c r="R511" s="25">
        <f t="array" aca="1" ref="R511" ca="1">INDEX('Lorri 401b'!L:L,MATCH('Retirement Calculator'!A511,'Lorri 401b'!N:N,0),0)</f>
        <v>-236452.38221560462</v>
      </c>
      <c r="S511" s="25">
        <f t="shared" ca="1" si="267"/>
        <v>-1122538.6050724804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-898208.8603058072</v>
      </c>
      <c r="R512" s="25">
        <f t="array" aca="1" ref="R512" ca="1">INDEX('Lorri 401b'!L:L,MATCH('Retirement Calculator'!A512,'Lorri 401b'!N:N,0),0)</f>
        <v>-259183.13442072584</v>
      </c>
      <c r="S512" s="25">
        <f t="shared" ca="1" si="267"/>
        <v>-1157391.9947265331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-910382.00874410919</v>
      </c>
      <c r="R513" s="25">
        <f t="array" aca="1" ref="R513" ca="1">INDEX('Lorri 401b'!L:L,MATCH('Retirement Calculator'!A513,'Lorri 401b'!N:N,0),0)</f>
        <v>-282008.59809336835</v>
      </c>
      <c r="S513" s="25">
        <f t="shared" ca="1" si="267"/>
        <v>-1192390.6068374775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-922605.87863423745</v>
      </c>
      <c r="R514" s="25">
        <f t="array" aca="1" ref="R514" ca="1">INDEX('Lorri 401b'!L:L,MATCH('Retirement Calculator'!A514,'Lorri 401b'!N:N,0),0)</f>
        <v>-304929.16786464694</v>
      </c>
      <c r="S514" s="25">
        <f t="shared" ca="1" si="267"/>
        <v>-1227535.0464988844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-934880.68131557456</v>
      </c>
      <c r="R515" s="25">
        <f t="array" aca="1" ref="R515" ca="1">INDEX('Lorri 401b'!L:L,MATCH('Retirement Calculator'!A515,'Lorri 401b'!N:N,0),0)</f>
        <v>-327945.24000997248</v>
      </c>
      <c r="S515" s="25">
        <f t="shared" ca="1" si="267"/>
        <v>-1262825.9213255472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-947206.62900808384</v>
      </c>
      <c r="R516" s="25">
        <f t="array" aca="1" ref="R516" ca="1">INDEX('Lorri 401b'!L:L,MATCH('Retirement Calculator'!A516,'Lorri 401b'!N:N,0),0)</f>
        <v>-351057.21245590359</v>
      </c>
      <c r="S516" s="25">
        <f t="shared" ca="1" si="267"/>
        <v>-1298263.8414639875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-959583.93481597863</v>
      </c>
      <c r="R517" s="25">
        <f t="array" aca="1" ref="R517" ca="1">INDEX('Lorri 401b'!L:L,MATCH('Retirement Calculator'!A517,'Lorri 401b'!N:N,0),0)</f>
        <v>-374265.48478702607</v>
      </c>
      <c r="S517" s="25">
        <f t="shared" ca="1" si="267"/>
        <v>-1333849.4196030046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-972012.8127314063</v>
      </c>
      <c r="R518" s="25">
        <f t="array" aca="1" ref="R518" ca="1">INDEX('Lorri 401b'!L:L,MATCH('Retirement Calculator'!A518,'Lorri 401b'!N:N,0),0)</f>
        <v>-397570.45825286157</v>
      </c>
      <c r="S518" s="25">
        <f t="shared" ca="1" si="267"/>
        <v>-1369583.2709842678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-984493.47763814824</v>
      </c>
      <c r="R519" s="25">
        <f t="array" aca="1" ref="R519" ca="1">INDEX('Lorri 401b'!L:L,MATCH('Retirement Calculator'!A519,'Lorri 401b'!N:N,0),0)</f>
        <v>-420972.53577480471</v>
      </c>
      <c r="S519" s="25">
        <f t="shared" ca="1" si="267"/>
        <v>-1405466.0134129529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-997026.1453153349</v>
      </c>
      <c r="R520" s="25">
        <f t="array" aca="1" ref="R520" ca="1">INDEX('Lorri 401b'!L:L,MATCH('Retirement Calculator'!A520,'Lorri 401b'!N:N,0),0)</f>
        <v>-444472.12195308926</v>
      </c>
      <c r="S520" s="25">
        <f t="shared" ca="1" si="267"/>
        <v>-1441498.2672684242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-1009611.0324411766</v>
      </c>
      <c r="R521" s="25">
        <f t="array" aca="1" ref="R521" ca="1">INDEX('Lorri 401b'!L:L,MATCH('Retirement Calculator'!A521,'Lorri 401b'!N:N,0),0)</f>
        <v>-468069.62307378335</v>
      </c>
      <c r="S521" s="25">
        <f t="shared" ref="S521:S775" ca="1" si="527">SUM(Q521:R521)</f>
        <v>-1477680.6555149599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-1022248.3565967092</v>
      </c>
      <c r="R522" s="25">
        <f t="array" aca="1" ref="R522" ca="1">INDEX('Lorri 401b'!L:L,MATCH('Retirement Calculator'!A522,'Lorri 401b'!N:N,0),0)</f>
        <v>-491765.44711581367</v>
      </c>
      <c r="S522" s="25">
        <f t="shared" ca="1" si="527"/>
        <v>-1514013.8037125228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-1034938.3362695567</v>
      </c>
      <c r="R523" s="25">
        <f t="array" aca="1" ref="R523" ca="1">INDEX('Lorri 401b'!L:L,MATCH('Retirement Calculator'!A523,'Lorri 401b'!N:N,0),0)</f>
        <v>-515560.00375801907</v>
      </c>
      <c r="S523" s="25">
        <f t="shared" ca="1" si="527"/>
        <v>-1550498.3400275758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-1047681.1908577075</v>
      </c>
      <c r="R524" s="25">
        <f t="array" aca="1" ref="R524" ca="1">INDEX('Lorri 401b'!L:L,MATCH('Retirement Calculator'!A524,'Lorri 401b'!N:N,0),0)</f>
        <v>-539453.7043862337</v>
      </c>
      <c r="S524" s="25">
        <f t="shared" ca="1" si="527"/>
        <v>-1587134.8952439413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-1060477.1406733091</v>
      </c>
      <c r="R525" s="25">
        <f t="array" aca="1" ref="R525" ca="1">INDEX('Lorri 401b'!L:L,MATCH('Retirement Calculator'!A525,'Lorri 401b'!N:N,0),0)</f>
        <v>-563446.96210039919</v>
      </c>
      <c r="S525" s="25">
        <f t="shared" ca="1" si="527"/>
        <v>-1623924.1027737083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-1073326.4069464756</v>
      </c>
      <c r="R526" s="25">
        <f t="array" aca="1" ref="R526" ca="1">INDEX('Lorri 401b'!L:L,MATCH('Retirement Calculator'!A526,'Lorri 401b'!N:N,0),0)</f>
        <v>-587540.19172170712</v>
      </c>
      <c r="S526" s="25">
        <f t="shared" ca="1" si="527"/>
        <v>-1660866.5986681827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-1086229.2118291138</v>
      </c>
      <c r="R527" s="25">
        <f t="array" aca="1" ref="R527" ca="1">INDEX('Lorri 401b'!L:L,MATCH('Retirement Calculator'!A527,'Lorri 401b'!N:N,0),0)</f>
        <v>-611733.80979977048</v>
      </c>
      <c r="S527" s="25">
        <f t="shared" ca="1" si="527"/>
        <v>-1697963.0216288841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-1099185.7783987629</v>
      </c>
      <c r="R528" s="25">
        <f t="array" aca="1" ref="R528" ca="1">INDEX('Lorri 401b'!L:L,MATCH('Retirement Calculator'!A528,'Lorri 401b'!N:N,0),0)</f>
        <v>-636028.23461982561</v>
      </c>
      <c r="S528" s="25">
        <f t="shared" ca="1" si="527"/>
        <v>-1735214.0130185885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-1112196.3306624522</v>
      </c>
      <c r="R529" s="25">
        <f t="array" aca="1" ref="R529" ca="1">INDEX('Lorri 401b'!L:L,MATCH('Retirement Calculator'!A529,'Lorri 401b'!N:N,0),0)</f>
        <v>-660423.88620996452</v>
      </c>
      <c r="S529" s="25">
        <f t="shared" ca="1" si="527"/>
        <v>-1772620.2168724167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-1125261.0935605734</v>
      </c>
      <c r="R530" s="25">
        <f t="array" aca="1" ref="R530" ca="1">INDEX('Lorri 401b'!L:L,MATCH('Retirement Calculator'!A530,'Lorri 401b'!N:N,0),0)</f>
        <v>-684921.18634839565</v>
      </c>
      <c r="S530" s="25">
        <f t="shared" ca="1" si="527"/>
        <v>-1810182.2799089691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-1138380.2929707703</v>
      </c>
      <c r="R531" s="25">
        <f t="array" aca="1" ref="R531" ca="1">INDEX('Lorri 401b'!L:L,MATCH('Retirement Calculator'!A531,'Lorri 401b'!N:N,0),0)</f>
        <v>-709520.5585707369</v>
      </c>
      <c r="S531" s="25">
        <f t="shared" ca="1" si="527"/>
        <v>-1847900.8515415071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-1151554.1557118429</v>
      </c>
      <c r="R532" s="25">
        <f t="array" aca="1" ref="R532" ca="1">INDEX('Lorri 401b'!L:L,MATCH('Retirement Calculator'!A532,'Lorri 401b'!N:N,0),0)</f>
        <v>-734222.42817733774</v>
      </c>
      <c r="S532" s="25">
        <f t="shared" ca="1" si="527"/>
        <v>-1885776.5838891808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-1164782.90954767</v>
      </c>
      <c r="R533" s="25">
        <f t="array" aca="1" ref="R533" ca="1">INDEX('Lorri 401b'!L:L,MATCH('Retirement Calculator'!A533,'Lorri 401b'!N:N,0),0)</f>
        <v>-759027.22224063275</v>
      </c>
      <c r="S533" s="25">
        <f t="shared" ca="1" si="527"/>
        <v>-1923810.1317883027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-1178066.7831911463</v>
      </c>
      <c r="R534" s="25">
        <f t="array" aca="1" ref="R534" ca="1">INDEX('Lorri 401b'!L:L,MATCH('Retirement Calculator'!A534,'Lorri 401b'!N:N,0),0)</f>
        <v>-783935.36961252487</v>
      </c>
      <c r="S534" s="25">
        <f t="shared" ca="1" si="527"/>
        <v>-1962002.1528036711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-1191406.0063081372</v>
      </c>
      <c r="R535" s="25">
        <f t="array" aca="1" ref="R535" ca="1">INDEX('Lorri 401b'!L:L,MATCH('Retirement Calculator'!A535,'Lorri 401b'!N:N,0),0)</f>
        <v>-808947.30093179981</v>
      </c>
      <c r="S535" s="25">
        <f t="shared" ca="1" si="527"/>
        <v>-2000353.3072399371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-1204800.8095214488</v>
      </c>
      <c r="R536" s="25">
        <f t="array" aca="1" ref="R536" ca="1">INDEX('Lorri 401b'!L:L,MATCH('Retirement Calculator'!A536,'Lorri 401b'!N:N,0),0)</f>
        <v>-834063.44863157184</v>
      </c>
      <c r="S536" s="25">
        <f t="shared" ca="1" si="527"/>
        <v>-2038864.2581530206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-1218251.4244148158</v>
      </c>
      <c r="R537" s="25">
        <f t="array" aca="1" ref="R537" ca="1">INDEX('Lorri 401b'!L:L,MATCH('Retirement Calculator'!A537,'Lorri 401b'!N:N,0),0)</f>
        <v>-859284.24694675964</v>
      </c>
      <c r="S537" s="25">
        <f t="shared" ca="1" si="527"/>
        <v>-2077535.6713615754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-1231758.0835369052</v>
      </c>
      <c r="R538" s="25">
        <f t="array" aca="1" ref="R538" ca="1">INDEX('Lorri 401b'!L:L,MATCH('Retirement Calculator'!A538,'Lorri 401b'!N:N,0),0)</f>
        <v>-884610.13192159391</v>
      </c>
      <c r="S538" s="25">
        <f t="shared" ca="1" si="527"/>
        <v>-2116368.2154584993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-1245321.0204053367</v>
      </c>
      <c r="R539" s="25">
        <f t="array" aca="1" ref="R539" ca="1">INDEX('Lorri 401b'!L:L,MATCH('Retirement Calculator'!A539,'Lorri 401b'!N:N,0),0)</f>
        <v>-910041.5414171567</v>
      </c>
      <c r="S539" s="25">
        <f t="shared" ca="1" si="527"/>
        <v>-2155362.5618224936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-1258940.4695107201</v>
      </c>
      <c r="R540" s="25">
        <f t="array" aca="1" ref="R540" ca="1">INDEX('Lorri 401b'!L:L,MATCH('Retirement Calculator'!A540,'Lorri 401b'!N:N,0),0)</f>
        <v>-935578.915118951</v>
      </c>
      <c r="S540" s="25">
        <f t="shared" ca="1" si="527"/>
        <v>-2194519.384629671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-1272616.6663207093</v>
      </c>
      <c r="R541" s="25">
        <f t="array" aca="1" ref="R541" ca="1">INDEX('Lorri 401b'!L:L,MATCH('Retirement Calculator'!A541,'Lorri 401b'!N:N,0),0)</f>
        <v>-961222.69454450277</v>
      </c>
      <c r="S541" s="25">
        <f t="shared" ca="1" si="527"/>
        <v>-2233839.360865212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-1286349.8472840732</v>
      </c>
      <c r="R542" s="25">
        <f t="array" aca="1" ref="R542" ca="1">INDEX('Lorri 401b'!L:L,MATCH('Retirement Calculator'!A542,'Lorri 401b'!N:N,0),0)</f>
        <v>-986973.32305099443</v>
      </c>
      <c r="S542" s="25">
        <f t="shared" ca="1" si="527"/>
        <v>-2273323.1703350674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-1300140.2498347845</v>
      </c>
      <c r="R543" s="25">
        <f t="array" aca="1" ref="R543" ca="1">INDEX('Lorri 401b'!L:L,MATCH('Retirement Calculator'!A543,'Lorri 401b'!N:N,0),0)</f>
        <v>-1012831.2458429298</v>
      </c>
      <c r="S543" s="25">
        <f t="shared" ca="1" si="527"/>
        <v>-2312971.4956777142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-1313988.1123961238</v>
      </c>
      <c r="R544" s="25">
        <f t="array" aca="1" ref="R544" ca="1">INDEX('Lorri 401b'!L:L,MATCH('Retirement Calculator'!A544,'Lorri 401b'!N:N,0),0)</f>
        <v>-1038796.9099798315</v>
      </c>
      <c r="S544" s="25">
        <f t="shared" ca="1" si="527"/>
        <v>-2352785.0223759552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-1327893.6743848021</v>
      </c>
      <c r="R545" s="25">
        <f t="array" aca="1" ref="R545" ca="1">INDEX('Lorri 401b'!L:L,MATCH('Retirement Calculator'!A545,'Lorri 401b'!N:N,0),0)</f>
        <v>-1064870.7643839703</v>
      </c>
      <c r="S545" s="25">
        <f t="shared" ca="1" si="527"/>
        <v>-2392764.4387687724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-1341857.1762150999</v>
      </c>
      <c r="R546" s="25">
        <f t="array" aca="1" ref="R546" ca="1">INDEX('Lorri 401b'!L:L,MATCH('Retirement Calculator'!A546,'Lorri 401b'!N:N,0),0)</f>
        <v>-1091053.2598481264</v>
      </c>
      <c r="S546" s="25">
        <f t="shared" ca="1" si="527"/>
        <v>-2432910.4360632263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-1355878.8593030239</v>
      </c>
      <c r="R547" s="25">
        <f t="array" aca="1" ref="R547" ca="1">INDEX('Lorri 401b'!L:L,MATCH('Retirement Calculator'!A547,'Lorri 401b'!N:N,0),0)</f>
        <v>-1117344.8490433833</v>
      </c>
      <c r="S547" s="25">
        <f t="shared" ca="1" si="527"/>
        <v>-2473223.7083464069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-1369958.9660704809</v>
      </c>
      <c r="R548" s="25">
        <f t="array" aca="1" ref="R548" ca="1">INDEX('Lorri 401b'!L:L,MATCH('Retirement Calculator'!A548,'Lorri 401b'!N:N,0),0)</f>
        <v>-1143745.9865269535</v>
      </c>
      <c r="S548" s="25">
        <f t="shared" ca="1" si="527"/>
        <v>-2513704.9525974346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-1384097.739949469</v>
      </c>
      <c r="R549" s="25">
        <f t="array" aca="1" ref="R549" ca="1">INDEX('Lorri 401b'!L:L,MATCH('Retirement Calculator'!A549,'Lorri 401b'!N:N,0),0)</f>
        <v>-1170257.1287500388</v>
      </c>
      <c r="S549" s="25">
        <f t="shared" ca="1" si="527"/>
        <v>-2554354.8686995078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-1398295.4253862861</v>
      </c>
      <c r="R550" s="25">
        <f t="array" aca="1" ref="R550" ca="1">INDEX('Lorri 401b'!L:L,MATCH('Retirement Calculator'!A550,'Lorri 401b'!N:N,0),0)</f>
        <v>-1196878.7340657201</v>
      </c>
      <c r="S550" s="25">
        <f t="shared" ca="1" si="527"/>
        <v>-2595174.1594520062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-1412552.2678457568</v>
      </c>
      <c r="R551" s="25">
        <f t="array" aca="1" ref="R551" ca="1">INDEX('Lorri 401b'!L:L,MATCH('Retirement Calculator'!A551,'Lorri 401b'!N:N,0),0)</f>
        <v>-1223611.2627368835</v>
      </c>
      <c r="S551" s="25">
        <f t="shared" ca="1" si="527"/>
        <v>-2636163.5305826403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-1426868.5138154752</v>
      </c>
      <c r="R552" s="25">
        <f t="array" aca="1" ref="R552" ca="1">INDEX('Lorri 401b'!L:L,MATCH('Retirement Calculator'!A552,'Lorri 401b'!N:N,0),0)</f>
        <v>-1250455.1769441767</v>
      </c>
      <c r="S552" s="25">
        <f t="shared" ca="1" si="527"/>
        <v>-2677323.6907596518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-1441244.4108100673</v>
      </c>
      <c r="R553" s="25">
        <f t="array" aca="1" ref="R553" ca="1">INDEX('Lorri 401b'!L:L,MATCH('Retirement Calculator'!A553,'Lorri 401b'!N:N,0),0)</f>
        <v>-1277410.9407940004</v>
      </c>
      <c r="S553" s="25">
        <f t="shared" ca="1" si="527"/>
        <v>-2718655.3516040677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-1455680.2073754703</v>
      </c>
      <c r="R554" s="25">
        <f t="array" aca="1" ref="R554" ca="1">INDEX('Lorri 401b'!L:L,MATCH('Retirement Calculator'!A554,'Lorri 401b'!N:N,0),0)</f>
        <v>-1304479.0203265317</v>
      </c>
      <c r="S554" s="25">
        <f t="shared" ca="1" si="527"/>
        <v>-2760159.227702002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-1470176.1530932293</v>
      </c>
      <c r="R555" s="25">
        <f t="array" aca="1" ref="R555" ca="1">INDEX('Lorri 401b'!L:L,MATCH('Retirement Calculator'!A555,'Lorri 401b'!N:N,0),0)</f>
        <v>-1331659.8835237818</v>
      </c>
      <c r="S555" s="25">
        <f t="shared" ca="1" si="527"/>
        <v>-2801836.0366170108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-1484732.4985848123</v>
      </c>
      <c r="R556" s="25">
        <f t="array" aca="1" ref="R556" ca="1">INDEX('Lorri 401b'!L:L,MATCH('Retirement Calculator'!A556,'Lorri 401b'!N:N,0),0)</f>
        <v>-1358954.0003176872</v>
      </c>
      <c r="S556" s="25">
        <f t="shared" ca="1" si="527"/>
        <v>-2843686.4989024997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-1499349.4955159435</v>
      </c>
      <c r="R557" s="25">
        <f t="array" aca="1" ref="R557" ca="1">INDEX('Lorri 401b'!L:L,MATCH('Retirement Calculator'!A557,'Lorri 401b'!N:N,0),0)</f>
        <v>-1386361.8425982338</v>
      </c>
      <c r="S557" s="25">
        <f t="shared" ca="1" si="527"/>
        <v>-2885711.3381141773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-1514027.3966009545</v>
      </c>
      <c r="R558" s="25">
        <f t="array" aca="1" ref="R558" ca="1">INDEX('Lorri 401b'!L:L,MATCH('Retirement Calculator'!A558,'Lorri 401b'!N:N,0),0)</f>
        <v>-1413883.884221616</v>
      </c>
      <c r="S558" s="25">
        <f t="shared" ca="1" si="527"/>
        <v>-2927911.2808225704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-1528766.4556071528</v>
      </c>
      <c r="R559" s="25">
        <f t="array" aca="1" ref="R559" ca="1">INDEX('Lorri 401b'!L:L,MATCH('Retirement Calculator'!A559,'Lorri 401b'!N:N,0),0)</f>
        <v>-1441520.601018429</v>
      </c>
      <c r="S559" s="25">
        <f t="shared" ca="1" si="527"/>
        <v>-2970287.0566255818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-1543566.9273592103</v>
      </c>
      <c r="R560" s="25">
        <f t="array" aca="1" ref="R560" ca="1">INDEX('Lorri 401b'!L:L,MATCH('Retirement Calculator'!A560,'Lorri 401b'!N:N,0),0)</f>
        <v>-1469272.4708018955</v>
      </c>
      <c r="S560" s="25">
        <f t="shared" ca="1" si="527"/>
        <v>-3012839.3981611058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-1558429.0677435682</v>
      </c>
      <c r="R561" s="25">
        <f t="array" aca="1" ref="R561" ca="1">INDEX('Lorri 401b'!L:L,MATCH('Retirement Calculator'!A561,'Lorri 401b'!N:N,0),0)</f>
        <v>-1497139.9733761263</v>
      </c>
      <c r="S561" s="25">
        <f t="shared" ca="1" si="527"/>
        <v>-3055569.0411196947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-1573353.1337128608</v>
      </c>
      <c r="R562" s="25">
        <f t="array" aca="1" ref="R562" ca="1">INDEX('Lorri 401b'!L:L,MATCH('Retirement Calculator'!A562,'Lorri 401b'!N:N,0),0)</f>
        <v>-1525123.5905444163</v>
      </c>
      <c r="S562" s="25">
        <f t="shared" ca="1" si="527"/>
        <v>-3098476.7242572773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-1588339.3832903588</v>
      </c>
      <c r="R563" s="25">
        <f t="array" aca="1" ref="R563" ca="1">INDEX('Lorri 401b'!L:L,MATCH('Retirement Calculator'!A563,'Lorri 401b'!N:N,0),0)</f>
        <v>-1553223.8061175742</v>
      </c>
      <c r="S563" s="25">
        <f t="shared" ca="1" si="527"/>
        <v>-3141563.189407933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-1603388.0755744297</v>
      </c>
      <c r="R564" s="25">
        <f t="array" aca="1" ref="R564" ca="1">INDEX('Lorri 401b'!L:L,MATCH('Retirement Calculator'!A564,'Lorri 401b'!N:N,0),0)</f>
        <v>-1581441.1059222871</v>
      </c>
      <c r="S564" s="25">
        <f t="shared" ca="1" si="527"/>
        <v>-3184829.181496717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-1618499.4707430175</v>
      </c>
      <c r="R565" s="25">
        <f t="array" aca="1" ref="R565" ca="1">INDEX('Lorri 401b'!L:L,MATCH('Retirement Calculator'!A565,'Lorri 401b'!N:N,0),0)</f>
        <v>-1609775.9778095195</v>
      </c>
      <c r="S565" s="25">
        <f t="shared" ca="1" si="527"/>
        <v>-3228275.4485525368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-1633673.8300581411</v>
      </c>
      <c r="R566" s="25">
        <f t="array" aca="1" ref="R566" ca="1">INDEX('Lorri 401b'!L:L,MATCH('Retirement Calculator'!A566,'Lorri 401b'!N:N,0),0)</f>
        <v>-1638228.9116629488</v>
      </c>
      <c r="S566" s="25">
        <f t="shared" ca="1" si="527"/>
        <v>-3271902.7417210899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-1648911.4158704111</v>
      </c>
      <c r="R567" s="25">
        <f t="array" aca="1" ref="R567" ca="1">INDEX('Lorri 401b'!L:L,MATCH('Retirement Calculator'!A567,'Lorri 401b'!N:N,0),0)</f>
        <v>-1666800.399407434</v>
      </c>
      <c r="S567" s="25">
        <f t="shared" ca="1" si="527"/>
        <v>-3315711.8152778451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-1664212.4916235656</v>
      </c>
      <c r="R568" s="25">
        <f t="array" aca="1" ref="R568" ca="1">INDEX('Lorri 401b'!L:L,MATCH('Retirement Calculator'!A568,'Lorri 401b'!N:N,0),0)</f>
        <v>-1695490.9350175213</v>
      </c>
      <c r="S568" s="25">
        <f t="shared" ca="1" si="527"/>
        <v>-3359703.426641087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-1679577.3218590249</v>
      </c>
      <c r="R569" s="25">
        <f t="array" aca="1" ref="R569" ca="1">INDEX('Lorri 401b'!L:L,MATCH('Retirement Calculator'!A569,'Lorri 401b'!N:N,0),0)</f>
        <v>-1724301.0145259839</v>
      </c>
      <c r="S569" s="25">
        <f t="shared" ca="1" si="527"/>
        <v>-3403878.3363850089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-1695006.1722204653</v>
      </c>
      <c r="R570" s="25">
        <f t="array" aca="1" ref="R570" ca="1">INDEX('Lorri 401b'!L:L,MATCH('Retirement Calculator'!A570,'Lorri 401b'!N:N,0),0)</f>
        <v>-1753231.1360323986</v>
      </c>
      <c r="S570" s="25">
        <f t="shared" ca="1" si="527"/>
        <v>-3448237.3082528636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-1710499.3094584115</v>
      </c>
      <c r="R571" s="25">
        <f t="array" aca="1" ref="R571" ca="1">INDEX('Lorri 401b'!L:L,MATCH('Retirement Calculator'!A571,'Lorri 401b'!N:N,0),0)</f>
        <v>-1782281.7997117564</v>
      </c>
      <c r="S571" s="25">
        <f t="shared" ca="1" si="527"/>
        <v>-3492781.1091701677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-1726057.0014348493</v>
      </c>
      <c r="R572" s="25">
        <f t="array" aca="1" ref="R572" ca="1">INDEX('Lorri 401b'!L:L,MATCH('Retirement Calculator'!A572,'Lorri 401b'!N:N,0),0)</f>
        <v>-1811453.5078231117</v>
      </c>
      <c r="S572" s="25">
        <f t="shared" ca="1" si="527"/>
        <v>-3537510.5092579611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-1741679.5171278557</v>
      </c>
      <c r="R573" s="25">
        <f t="array" aca="1" ref="R573" ca="1">INDEX('Lorri 401b'!L:L,MATCH('Retirement Calculator'!A573,'Lorri 401b'!N:N,0),0)</f>
        <v>-1840746.7647182643</v>
      </c>
      <c r="S573" s="25">
        <f t="shared" ca="1" si="527"/>
        <v>-3582426.28184612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-1757367.1266362495</v>
      </c>
      <c r="R574" s="25">
        <f t="array" aca="1" ref="R574" ca="1">INDEX('Lorri 401b'!L:L,MATCH('Retirement Calculator'!A574,'Lorri 401b'!N:N,0),0)</f>
        <v>-1870162.0768504799</v>
      </c>
      <c r="S574" s="25">
        <f t="shared" ca="1" si="527"/>
        <v>-3627529.2034867294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-1773120.1011842617</v>
      </c>
      <c r="R575" s="25">
        <f t="array" aca="1" ref="R575" ca="1">INDEX('Lorri 401b'!L:L,MATCH('Retirement Calculator'!A575,'Lorri 401b'!N:N,0),0)</f>
        <v>-1899699.9527832465</v>
      </c>
      <c r="S575" s="25">
        <f t="shared" ca="1" si="527"/>
        <v>-3672820.0539675085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-1788938.713126224</v>
      </c>
      <c r="R576" s="25">
        <f t="array" aca="1" ref="R576" ca="1">INDEX('Lorri 401b'!L:L,MATCH('Retirement Calculator'!A576,'Lorri 401b'!N:N,0),0)</f>
        <v>-1929360.9031990664</v>
      </c>
      <c r="S576" s="25">
        <f t="shared" ca="1" si="527"/>
        <v>-3718299.6163252904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-1804823.2359512777</v>
      </c>
      <c r="R577" s="25">
        <f t="array" aca="1" ref="R577" ca="1">INDEX('Lorri 401b'!L:L,MATCH('Retirement Calculator'!A577,'Lorri 401b'!N:N,0),0)</f>
        <v>-1959145.4409082856</v>
      </c>
      <c r="S577" s="25">
        <f t="shared" ca="1" si="527"/>
        <v>-3763968.6768595632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-1820773.9442881024</v>
      </c>
      <c r="R578" s="25">
        <f t="array" aca="1" ref="R578" ca="1">INDEX('Lorri 401b'!L:L,MATCH('Retirement Calculator'!A578,'Lorri 401b'!N:N,0),0)</f>
        <v>-1989054.0808579596</v>
      </c>
      <c r="S578" s="25">
        <f t="shared" ca="1" si="527"/>
        <v>-3809828.025146062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-1836791.1139096639</v>
      </c>
      <c r="R579" s="25">
        <f t="array" aca="1" ref="R579" ca="1">INDEX('Lorri 401b'!L:L,MATCH('Retirement Calculator'!A579,'Lorri 401b'!N:N,0),0)</f>
        <v>-2019087.3401407574</v>
      </c>
      <c r="S579" s="25">
        <f t="shared" ca="1" si="527"/>
        <v>-3855878.4540504212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-1852875.0217379818</v>
      </c>
      <c r="R580" s="25">
        <f t="array" aca="1" ref="R580" ca="1">INDEX('Lorri 401b'!L:L,MATCH('Retirement Calculator'!A580,'Lorri 401b'!N:N,0),0)</f>
        <v>-2049245.7380039</v>
      </c>
      <c r="S580" s="25">
        <f t="shared" ca="1" si="527"/>
        <v>-3902120.7597418819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-1869025.9458489178</v>
      </c>
      <c r="R581" s="25">
        <f t="array" aca="1" ref="R581" ca="1">INDEX('Lorri 401b'!L:L,MATCH('Retirement Calculator'!A581,'Lorri 401b'!N:N,0),0)</f>
        <v>-2079529.7958581392</v>
      </c>
      <c r="S581" s="25">
        <f t="shared" ca="1" si="527"/>
        <v>-3948555.7417070568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-1885244.1654769827</v>
      </c>
      <c r="R582" s="25">
        <f t="array" aca="1" ref="R582" ca="1">INDEX('Lorri 401b'!L:L,MATCH('Retirement Calculator'!A582,'Lorri 401b'!N:N,0),0)</f>
        <v>-2109940.037286771</v>
      </c>
      <c r="S582" s="25">
        <f t="shared" ca="1" si="527"/>
        <v>-3995184.2027637539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-1901529.9610201647</v>
      </c>
      <c r="R583" s="25">
        <f t="array" aca="1" ref="R583" ca="1">INDEX('Lorri 401b'!L:L,MATCH('Retirement Calculator'!A583,'Lorri 401b'!N:N,0),0)</f>
        <v>-2140476.988054689</v>
      </c>
      <c r="S583" s="25">
        <f t="shared" ca="1" si="527"/>
        <v>-4042006.9490748537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-1917883.6140447764</v>
      </c>
      <c r="R584" s="25">
        <f t="array" aca="1" ref="R584" ca="1">INDEX('Lorri 401b'!L:L,MATCH('Retirement Calculator'!A584,'Lorri 401b'!N:N,0),0)</f>
        <v>-2171141.1761174733</v>
      </c>
      <c r="S584" s="25">
        <f t="shared" ca="1" si="527"/>
        <v>-4089024.7901622495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-1934305.4072903241</v>
      </c>
      <c r="R585" s="25">
        <f t="array" aca="1" ref="R585" ca="1">INDEX('Lorri 401b'!L:L,MATCH('Retirement Calculator'!A585,'Lorri 401b'!N:N,0),0)</f>
        <v>-2201933.1316305189</v>
      </c>
      <c r="S585" s="25">
        <f t="shared" ca="1" si="527"/>
        <v>-4136238.538920843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-1950795.624674395</v>
      </c>
      <c r="R586" s="25">
        <f t="array" aca="1" ref="R586" ca="1">INDEX('Lorri 401b'!L:L,MATCH('Retirement Calculator'!A586,'Lorri 401b'!N:N,0),0)</f>
        <v>-2232853.3869582023</v>
      </c>
      <c r="S586" s="25">
        <f t="shared" ca="1" si="527"/>
        <v>-4183649.0116325971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-1967354.5512975659</v>
      </c>
      <c r="R587" s="25">
        <f t="array" aca="1" ref="R587" ca="1">INDEX('Lorri 401b'!L:L,MATCH('Retirement Calculator'!A587,'Lorri 401b'!N:N,0),0)</f>
        <v>-2263902.4766830844</v>
      </c>
      <c r="S587" s="25">
        <f t="shared" ca="1" si="527"/>
        <v>-4231257.0279806498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-1983982.4734483336</v>
      </c>
      <c r="R588" s="25">
        <f t="array" aca="1" ref="R588" ca="1">INDEX('Lorri 401b'!L:L,MATCH('Retirement Calculator'!A588,'Lorri 401b'!N:N,0),0)</f>
        <v>-2295080.9376151534</v>
      </c>
      <c r="S588" s="25">
        <f t="shared" ca="1" si="527"/>
        <v>-4279063.4110634867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-2000679.6786080627</v>
      </c>
      <c r="R589" s="25">
        <f t="array" aca="1" ref="R589" ca="1">INDEX('Lorri 401b'!L:L,MATCH('Retirement Calculator'!A589,'Lorri 401b'!N:N,0),0)</f>
        <v>-2326389.3088011062</v>
      </c>
      <c r="S589" s="25">
        <f t="shared" ca="1" si="527"/>
        <v>-4327068.9874091689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-2017446.4554559574</v>
      </c>
      <c r="R590" s="25">
        <f t="array" aca="1" ref="R590" ca="1">INDEX('Lorri 401b'!L:L,MATCH('Retirement Calculator'!A590,'Lorri 401b'!N:N,0),0)</f>
        <v>-2357828.131533667</v>
      </c>
      <c r="S590" s="25">
        <f t="shared" ca="1" si="527"/>
        <v>-4375274.5869896244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-2034283.0938740517</v>
      </c>
      <c r="R591" s="25">
        <f t="array" aca="1" ref="R591" ca="1">INDEX('Lorri 401b'!L:L,MATCH('Retirement Calculator'!A591,'Lorri 401b'!N:N,0),0)</f>
        <v>-2389397.9493609467</v>
      </c>
      <c r="S591" s="25">
        <f t="shared" ca="1" si="527"/>
        <v>-4423681.0432349984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-2051189.8849522213</v>
      </c>
      <c r="R592" s="25">
        <f t="array" aca="1" ref="R592" ca="1">INDEX('Lorri 401b'!L:L,MATCH('Retirement Calculator'!A592,'Lorri 401b'!N:N,0),0)</f>
        <v>-2421099.3080958403</v>
      </c>
      <c r="S592" s="25">
        <f t="shared" ca="1" si="527"/>
        <v>-4472289.1930480618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-2068167.1209932168</v>
      </c>
      <c r="R593" s="25">
        <f t="array" aca="1" ref="R593" ca="1">INDEX('Lorri 401b'!L:L,MATCH('Retirement Calculator'!A593,'Lorri 401b'!N:N,0),0)</f>
        <v>-2452932.7558254628</v>
      </c>
      <c r="S593" s="25">
        <f t="shared" ca="1" si="527"/>
        <v>-4521099.8768186793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-2085215.0955177164</v>
      </c>
      <c r="R594" s="25">
        <f t="array" aca="1" ref="R594" ca="1">INDEX('Lorri 401b'!L:L,MATCH('Retirement Calculator'!A594,'Lorri 401b'!N:N,0),0)</f>
        <v>-2484898.8429206251</v>
      </c>
      <c r="S594" s="25">
        <f t="shared" ca="1" si="527"/>
        <v>-4570113.938438341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-2102334.1032694015</v>
      </c>
      <c r="R595" s="25">
        <f t="array" aca="1" ref="R595" ca="1">INDEX('Lorri 401b'!L:L,MATCH('Retirement Calculator'!A595,'Lorri 401b'!N:N,0),0)</f>
        <v>-2516998.1220453507</v>
      </c>
      <c r="S595" s="25">
        <f t="shared" ca="1" si="527"/>
        <v>-4619332.2253147522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-2119524.4402200519</v>
      </c>
      <c r="R596" s="25">
        <f t="array" aca="1" ref="R596" ca="1">INDEX('Lorri 401b'!L:L,MATCH('Retirement Calculator'!A596,'Lorri 401b'!N:N,0),0)</f>
        <v>-2549231.1481664293</v>
      </c>
      <c r="S596" s="25">
        <f t="shared" ca="1" si="527"/>
        <v>-4668755.5883864816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-2136786.4035746637</v>
      </c>
      <c r="R597" s="25">
        <f t="array" aca="1" ref="R597" ca="1">INDEX('Lorri 401b'!L:L,MATCH('Retirement Calculator'!A597,'Lorri 401b'!N:N,0),0)</f>
        <v>-2581598.4785630121</v>
      </c>
      <c r="S597" s="25">
        <f t="shared" ca="1" si="527"/>
        <v>-4718384.8821376758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-2154120.2917765863</v>
      </c>
      <c r="R598" s="25">
        <f t="array" aca="1" ref="R598" ca="1">INDEX('Lorri 401b'!L:L,MATCH('Retirement Calculator'!A598,'Lorri 401b'!N:N,0),0)</f>
        <v>-2614100.6728362474</v>
      </c>
      <c r="S598" s="25">
        <f t="shared" ca="1" si="527"/>
        <v>-4768220.9646128342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-2171526.4045126834</v>
      </c>
      <c r="R599" s="25">
        <f t="array" aca="1" ref="R599" ca="1">INDEX('Lorri 401b'!L:L,MATCH('Retirement Calculator'!A599,'Lorri 401b'!N:N,0),0)</f>
        <v>-2646738.2929189545</v>
      </c>
      <c r="S599" s="25">
        <f t="shared" ca="1" si="527"/>
        <v>-4818264.6974316379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-2189005.0427185143</v>
      </c>
      <c r="R600" s="25">
        <f t="array" aca="1" ref="R600" ca="1">INDEX('Lorri 401b'!L:L,MATCH('Retirement Calculator'!A600,'Lorri 401b'!N:N,0),0)</f>
        <v>-2679511.9030853398</v>
      </c>
      <c r="S600" s="25">
        <f t="shared" ca="1" si="527"/>
        <v>-4868516.9458038546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-2206556.5085835364</v>
      </c>
      <c r="R601" s="25">
        <f t="array" aca="1" ref="R601" ca="1">INDEX('Lorri 401b'!L:L,MATCH('Retirement Calculator'!A601,'Lorri 401b'!N:N,0),0)</f>
        <v>-2712422.0699607516</v>
      </c>
      <c r="S601" s="25">
        <f t="shared" ca="1" si="527"/>
        <v>-4918978.5785442879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-2224181.1055563292</v>
      </c>
      <c r="R602" s="25">
        <f t="array" aca="1" ref="R602" ca="1">INDEX('Lorri 401b'!L:L,MATCH('Retirement Calculator'!A602,'Lorri 401b'!N:N,0),0)</f>
        <v>-2745469.3625314776</v>
      </c>
      <c r="S602" s="25">
        <f t="shared" ca="1" si="527"/>
        <v>-4969650.4680878073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-2241879.1383498418</v>
      </c>
      <c r="R603" s="25">
        <f t="array" aca="1" ref="R603" ca="1">INDEX('Lorri 401b'!L:L,MATCH('Retirement Calculator'!A603,'Lorri 401b'!N:N,0),0)</f>
        <v>-2778654.3521545818</v>
      </c>
      <c r="S603" s="25">
        <f t="shared" ca="1" si="527"/>
        <v>-5020533.4905044232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-2259650.912946661</v>
      </c>
      <c r="R604" s="25">
        <f t="array" aca="1" ref="R604" ca="1">INDEX('Lorri 401b'!L:L,MATCH('Retirement Calculator'!A604,'Lorri 401b'!N:N,0),0)</f>
        <v>-2811977.6125677819</v>
      </c>
      <c r="S604" s="25">
        <f t="shared" ca="1" si="527"/>
        <v>-5071628.5255144425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-2277496.7366042999</v>
      </c>
      <c r="R605" s="25">
        <f t="array" aca="1" ref="R605" ca="1">INDEX('Lorri 401b'!L:L,MATCH('Retirement Calculator'!A605,'Lorri 401b'!N:N,0),0)</f>
        <v>-2845439.7198993708</v>
      </c>
      <c r="S605" s="25">
        <f t="shared" ca="1" si="527"/>
        <v>-5122936.4565036707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-2295416.9178605126</v>
      </c>
      <c r="R606" s="25">
        <f t="array" aca="1" ref="R606" ca="1">INDEX('Lorri 401b'!L:L,MATCH('Retirement Calculator'!A606,'Lorri 401b'!N:N,0),0)</f>
        <v>-2879041.2526781745</v>
      </c>
      <c r="S606" s="25">
        <f t="shared" ca="1" si="527"/>
        <v>-5174458.1705386871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-2313411.766538626</v>
      </c>
      <c r="R607" s="25">
        <f t="array" aca="1" ref="R607" ca="1">INDEX('Lorri 401b'!L:L,MATCH('Retirement Calculator'!A607,'Lorri 401b'!N:N,0),0)</f>
        <v>-2912782.7918435563</v>
      </c>
      <c r="S607" s="25">
        <f t="shared" ca="1" si="527"/>
        <v>-5226194.5583821824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-2331481.5937528983</v>
      </c>
      <c r="R608" s="25">
        <f t="array" aca="1" ref="R608" ca="1">INDEX('Lorri 401b'!L:L,MATCH('Retirement Calculator'!A608,'Lorri 401b'!N:N,0),0)</f>
        <v>-2946664.9207554609</v>
      </c>
      <c r="S608" s="25">
        <f t="shared" ca="1" si="527"/>
        <v>-5278146.5145083591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-2349626.7119138967</v>
      </c>
      <c r="R609" s="25">
        <f t="array" aca="1" ref="R609" ca="1">INDEX('Lorri 401b'!L:L,MATCH('Retirement Calculator'!A609,'Lorri 401b'!N:N,0),0)</f>
        <v>-2980688.225204498</v>
      </c>
      <c r="S609" s="25">
        <f t="shared" ca="1" si="527"/>
        <v>-5330314.9371183943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-2367847.4347338993</v>
      </c>
      <c r="R610" s="25">
        <f t="array" aca="1" ref="R610" ca="1">INDEX('Lorri 401b'!L:L,MATCH('Retirement Calculator'!A610,'Lorri 401b'!N:N,0),0)</f>
        <v>-3014853.2934220731</v>
      </c>
      <c r="S610" s="25">
        <f t="shared" ca="1" si="527"/>
        <v>-5382700.7281559724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-2386144.0772323185</v>
      </c>
      <c r="R611" s="25">
        <f t="array" aca="1" ref="R611" ca="1">INDEX('Lorri 401b'!L:L,MATCH('Retirement Calculator'!A611,'Lorri 401b'!N:N,0),0)</f>
        <v>-3049160.7160905548</v>
      </c>
      <c r="S611" s="25">
        <f t="shared" ca="1" si="527"/>
        <v>-5435304.7933228733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-2404516.955741148</v>
      </c>
      <c r="R612" s="25">
        <f t="array" aca="1" ref="R612" ca="1">INDEX('Lorri 401b'!L:L,MATCH('Retirement Calculator'!A612,'Lorri 401b'!N:N,0),0)</f>
        <v>-3083611.0863534883</v>
      </c>
      <c r="S612" s="25">
        <f t="shared" ca="1" si="527"/>
        <v>-5488128.0420946367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-2422966.3879104308</v>
      </c>
      <c r="R613" s="25">
        <f t="array" aca="1" ref="R613" ca="1">INDEX('Lorri 401b'!L:L,MATCH('Retirement Calculator'!A613,'Lorri 401b'!N:N,0),0)</f>
        <v>-3118204.9998258506</v>
      </c>
      <c r="S613" s="25">
        <f t="shared" ca="1" si="527"/>
        <v>-5541171.3877362814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-2441492.6927137524</v>
      </c>
      <c r="R614" s="25">
        <f t="array" aca="1" ref="R614" ca="1">INDEX('Lorri 401b'!L:L,MATCH('Retirement Calculator'!A614,'Lorri 401b'!N:N,0),0)</f>
        <v>-3152943.0546043478</v>
      </c>
      <c r="S614" s="25">
        <f t="shared" ca="1" si="527"/>
        <v>-5594435.7473181002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-2460096.1904537543</v>
      </c>
      <c r="R615" s="25">
        <f t="array" aca="1" ref="R615" ca="1">INDEX('Lorri 401b'!L:L,MATCH('Retirement Calculator'!A615,'Lorri 401b'!N:N,0),0)</f>
        <v>-3187825.8512777556</v>
      </c>
      <c r="S615" s="25">
        <f t="shared" ca="1" si="527"/>
        <v>-5647922.0417315103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-2478777.2027676729</v>
      </c>
      <c r="R616" s="25">
        <f t="array" aca="1" ref="R616" ca="1">INDEX('Lorri 401b'!L:L,MATCH('Retirement Calculator'!A616,'Lorri 401b'!N:N,0),0)</f>
        <v>-3222853.9929373027</v>
      </c>
      <c r="S616" s="25">
        <f t="shared" ca="1" si="527"/>
        <v>-5701631.1957049761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-2497536.0526328995</v>
      </c>
      <c r="R617" s="25">
        <f t="array" aca="1" ref="R617" ca="1">INDEX('Lorri 401b'!L:L,MATCH('Retirement Calculator'!A617,'Lorri 401b'!N:N,0),0)</f>
        <v>-3258028.0851870975</v>
      </c>
      <c r="S617" s="25">
        <f t="shared" ca="1" si="527"/>
        <v>-5755564.137819997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-2516373.0643725647</v>
      </c>
      <c r="R618" s="25">
        <f t="array" aca="1" ref="R618" ca="1">INDEX('Lorri 401b'!L:L,MATCH('Retirement Calculator'!A618,'Lorri 401b'!N:N,0),0)</f>
        <v>-3293348.7361546</v>
      </c>
      <c r="S618" s="25">
        <f t="shared" ca="1" si="527"/>
        <v>-5809721.8005271647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-2535288.563661145</v>
      </c>
      <c r="R619" s="25">
        <f t="array" aca="1" ref="R619" ca="1">INDEX('Lorri 401b'!L:L,MATCH('Retirement Calculator'!A619,'Lorri 401b'!N:N,0),0)</f>
        <v>-3328816.5565011338</v>
      </c>
      <c r="S619" s="25">
        <f t="shared" ca="1" si="527"/>
        <v>-5864105.1201622784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-2554282.8775300947</v>
      </c>
      <c r="R620" s="25">
        <f t="array" aca="1" ref="R620" ca="1">INDEX('Lorri 401b'!L:L,MATCH('Retirement Calculator'!A620,'Lorri 401b'!N:N,0),0)</f>
        <v>-3364432.1594324447</v>
      </c>
      <c r="S620" s="25">
        <f t="shared" ca="1" si="527"/>
        <v>-5918715.036962539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-2573356.3343734979</v>
      </c>
      <c r="R621" s="25">
        <f t="array" aca="1" ref="R621" ca="1">INDEX('Lorri 401b'!L:L,MATCH('Retirement Calculator'!A621,'Lorri 401b'!N:N,0),0)</f>
        <v>-3400196.1607093029</v>
      </c>
      <c r="S621" s="25">
        <f t="shared" ca="1" si="527"/>
        <v>-5973552.4950828012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-2592509.2639537486</v>
      </c>
      <c r="R622" s="25">
        <f t="array" aca="1" ref="R622" ca="1">INDEX('Lorri 401b'!L:L,MATCH('Retirement Calculator'!A622,'Lorri 401b'!N:N,0),0)</f>
        <v>-3436109.1786581478</v>
      </c>
      <c r="S622" s="25">
        <f t="shared" ca="1" si="527"/>
        <v>-6028618.4426118964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-2611741.9974072506</v>
      </c>
      <c r="R623" s="25">
        <f t="array" aca="1" ref="R623" ca="1">INDEX('Lorri 401b'!L:L,MATCH('Retirement Calculator'!A623,'Lorri 401b'!N:N,0),0)</f>
        <v>-3472171.8341817795</v>
      </c>
      <c r="S623" s="25">
        <f t="shared" ca="1" si="527"/>
        <v>-6083913.8315890301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-2631054.8672501422</v>
      </c>
      <c r="R624" s="25">
        <f t="array" aca="1" ref="R624" ca="1">INDEX('Lorri 401b'!L:L,MATCH('Retirement Calculator'!A624,'Lorri 401b'!N:N,0),0)</f>
        <v>-3508384.7507700934</v>
      </c>
      <c r="S624" s="25">
        <f t="shared" ca="1" si="527"/>
        <v>-6139439.6180202356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-2650448.2073840457</v>
      </c>
      <c r="R625" s="25">
        <f t="array" aca="1" ref="R625" ca="1">INDEX('Lorri 401b'!L:L,MATCH('Retirement Calculator'!A625,'Lorri 401b'!N:N,0),0)</f>
        <v>-3544748.5545108584</v>
      </c>
      <c r="S625" s="25">
        <f t="shared" ca="1" si="527"/>
        <v>-6195196.7618949041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-2669922.3531018407</v>
      </c>
      <c r="R626" s="25">
        <f t="array" aca="1" ref="R626" ca="1">INDEX('Lorri 401b'!L:L,MATCH('Retirement Calculator'!A626,'Lorri 401b'!N:N,0),0)</f>
        <v>-3581263.8741005431</v>
      </c>
      <c r="S626" s="25">
        <f t="shared" ca="1" si="527"/>
        <v>-6251186.2272023838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-2689477.6410934599</v>
      </c>
      <c r="R627" s="25">
        <f t="array" aca="1" ref="R627" ca="1">INDEX('Lorri 401b'!L:L,MATCH('Retirement Calculator'!A627,'Lorri 401b'!N:N,0),0)</f>
        <v>-3617931.3408551849</v>
      </c>
      <c r="S627" s="25">
        <f t="shared" ca="1" si="527"/>
        <v>-6307408.9819486449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-2709114.4094517105</v>
      </c>
      <c r="R628" s="25">
        <f t="array" aca="1" ref="R628" ca="1">INDEX('Lorri 401b'!L:L,MATCH('Retirement Calculator'!A628,'Lorri 401b'!N:N,0),0)</f>
        <v>-3654751.5887213047</v>
      </c>
      <c r="S628" s="25">
        <f t="shared" ca="1" si="527"/>
        <v>-6363865.9981730152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-2728832.9976781206</v>
      </c>
      <c r="R629" s="25">
        <f t="array" aca="1" ref="R629" ca="1">INDEX('Lorri 401b'!L:L,MATCH('Retirement Calculator'!A629,'Lorri 401b'!N:N,0),0)</f>
        <v>-3691725.2542868662</v>
      </c>
      <c r="S629" s="25">
        <f t="shared" ca="1" si="527"/>
        <v>-6420558.2519649863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-2748633.7466888074</v>
      </c>
      <c r="R630" s="25">
        <f t="array" aca="1" ref="R630" ca="1">INDEX('Lorri 401b'!L:L,MATCH('Retirement Calculator'!A630,'Lorri 401b'!N:N,0),0)</f>
        <v>-3728852.9767922843</v>
      </c>
      <c r="S630" s="25">
        <f t="shared" ca="1" si="527"/>
        <v>-6477486.7234810917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-2768516.9988203719</v>
      </c>
      <c r="R631" s="25">
        <f t="array" aca="1" ref="R631" ca="1">INDEX('Lorri 401b'!L:L,MATCH('Retirement Calculator'!A631,'Lorri 401b'!N:N,0),0)</f>
        <v>-3766135.3981414749</v>
      </c>
      <c r="S631" s="25">
        <f t="shared" ca="1" si="527"/>
        <v>-6534652.3969618473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-2788483.0978358183</v>
      </c>
      <c r="R632" s="25">
        <f t="array" aca="1" ref="R632" ca="1">INDEX('Lorri 401b'!L:L,MATCH('Retirement Calculator'!A632,'Lorri 401b'!N:N,0),0)</f>
        <v>-3803573.1629129541</v>
      </c>
      <c r="S632" s="25">
        <f t="shared" ca="1" si="527"/>
        <v>-6592056.260748772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-2808532.3889304954</v>
      </c>
      <c r="R633" s="25">
        <f t="array" aca="1" ref="R633" ca="1">INDEX('Lorri 401b'!L:L,MATCH('Retirement Calculator'!A633,'Lorri 401b'!N:N,0),0)</f>
        <v>-3841166.9183709812</v>
      </c>
      <c r="S633" s="25">
        <f t="shared" ca="1" si="527"/>
        <v>-6649699.3073014766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-2828665.218738067</v>
      </c>
      <c r="R634" s="25">
        <f t="array" aca="1" ref="R634" ca="1">INDEX('Lorri 401b'!L:L,MATCH('Retirement Calculator'!A634,'Lorri 401b'!N:N,0),0)</f>
        <v>-3878917.3144767499</v>
      </c>
      <c r="S634" s="25">
        <f t="shared" ca="1" si="527"/>
        <v>-6707582.5332148168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-2848881.9353365037</v>
      </c>
      <c r="R635" s="25">
        <f t="array" aca="1" ref="R635" ca="1">INDEX('Lorri 401b'!L:L,MATCH('Retirement Calculator'!A635,'Lorri 401b'!N:N,0),0)</f>
        <v>-3916825.003899626</v>
      </c>
      <c r="S635" s="25">
        <f t="shared" ca="1" si="527"/>
        <v>-6765706.9392361296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-2869182.8882541005</v>
      </c>
      <c r="R636" s="25">
        <f t="array" aca="1" ref="R636" ca="1">INDEX('Lorri 401b'!L:L,MATCH('Retirement Calculator'!A636,'Lorri 401b'!N:N,0),0)</f>
        <v>-3954890.6420284305</v>
      </c>
      <c r="S636" s="25">
        <f t="shared" ca="1" si="527"/>
        <v>-6824073.5302825309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-2889568.4284755206</v>
      </c>
      <c r="R637" s="25">
        <f t="array" aca="1" ref="R637" ca="1">INDEX('Lorri 401b'!L:L,MATCH('Retirement Calculator'!A637,'Lorri 401b'!N:N,0),0)</f>
        <v>-3993114.886982772</v>
      </c>
      <c r="S637" s="25">
        <f t="shared" ca="1" si="527"/>
        <v>-6882683.3154582921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-2910038.9084478631</v>
      </c>
      <c r="R638" s="25">
        <f t="array" aca="1" ref="R638" ca="1">INDEX('Lorri 401b'!L:L,MATCH('Retirement Calculator'!A638,'Lorri 401b'!N:N,0),0)</f>
        <v>-4031498.3996244231</v>
      </c>
      <c r="S638" s="25">
        <f t="shared" ca="1" si="527"/>
        <v>-6941537.3080722857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-2930594.6820867574</v>
      </c>
      <c r="R639" s="25">
        <f t="array" aca="1" ref="R639" ca="1">INDEX('Lorri 401b'!L:L,MATCH('Retirement Calculator'!A639,'Lorri 401b'!N:N,0),0)</f>
        <v>-4070041.8435687479</v>
      </c>
      <c r="S639" s="25">
        <f t="shared" ca="1" si="527"/>
        <v>-7000636.5256555052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-2951236.1047824803</v>
      </c>
      <c r="R640" s="25">
        <f t="array" aca="1" ref="R640" ca="1">INDEX('Lorri 401b'!L:L,MATCH('Retirement Calculator'!A640,'Lorri 401b'!N:N,0),0)</f>
        <v>-4108745.885196174</v>
      </c>
      <c r="S640" s="25">
        <f t="shared" ca="1" si="527"/>
        <v>-7059981.9899786543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-2971963.5334061021</v>
      </c>
      <c r="R641" s="25">
        <f t="array" aca="1" ref="R641" ca="1">INDEX('Lorri 401b'!L:L,MATCH('Retirement Calculator'!A641,'Lorri 401b'!N:N,0),0)</f>
        <v>-4147611.1936637145</v>
      </c>
      <c r="S641" s="25">
        <f t="shared" ca="1" si="527"/>
        <v>-7119574.7270698166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-2992777.3263156554</v>
      </c>
      <c r="R642" s="25">
        <f t="array" aca="1" ref="R642" ca="1">INDEX('Lorri 401b'!L:L,MATCH('Retirement Calculator'!A642,'Lorri 401b'!N:N,0),0)</f>
        <v>-4186638.4409165364</v>
      </c>
      <c r="S642" s="25">
        <f t="shared" ca="1" si="527"/>
        <v>-7179415.7672321917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-3013677.8433623319</v>
      </c>
      <c r="R643" s="25">
        <f t="array" aca="1" ref="R643" ca="1">INDEX('Lorri 401b'!L:L,MATCH('Retirement Calculator'!A643,'Lorri 401b'!N:N,0),0)</f>
        <v>-4225828.3016995778</v>
      </c>
      <c r="S643" s="25">
        <f t="shared" ca="1" si="527"/>
        <v>-7239506.1450619102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-3034665.4458967028</v>
      </c>
      <c r="R644" s="25">
        <f t="array" aca="1" ref="R644" ca="1">INDEX('Lorri 401b'!L:L,MATCH('Retirement Calculator'!A644,'Lorri 401b'!N:N,0),0)</f>
        <v>-4265181.4535692148</v>
      </c>
      <c r="S644" s="25">
        <f t="shared" ca="1" si="527"/>
        <v>-7299846.8994659176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-3055740.4967749673</v>
      </c>
      <c r="R645" s="25">
        <f t="array" aca="1" ref="R645" ca="1">INDEX('Lorri 401b'!L:L,MATCH('Retirement Calculator'!A645,'Lorri 401b'!N:N,0),0)</f>
        <v>-4304698.5769049758</v>
      </c>
      <c r="S645" s="25">
        <f t="shared" ca="1" si="527"/>
        <v>-7360439.0736799426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-3076903.3603652245</v>
      </c>
      <c r="R646" s="25">
        <f t="array" aca="1" ref="R646" ca="1">INDEX('Lorri 401b'!L:L,MATCH('Retirement Calculator'!A646,'Lorri 401b'!N:N,0),0)</f>
        <v>-4344380.3549213028</v>
      </c>
      <c r="S646" s="25">
        <f t="shared" ca="1" si="527"/>
        <v>-7421283.7152865268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-3098154.4025537744</v>
      </c>
      <c r="R647" s="25">
        <f t="array" aca="1" ref="R647" ca="1">INDEX('Lorri 401b'!L:L,MATCH('Retirement Calculator'!A647,'Lorri 401b'!N:N,0),0)</f>
        <v>-4384227.4736793637</v>
      </c>
      <c r="S647" s="25">
        <f t="shared" ca="1" si="527"/>
        <v>-7482381.8762331381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-3119493.990751443</v>
      </c>
      <c r="R648" s="25">
        <f t="array" aca="1" ref="R648" ca="1">INDEX('Lorri 401b'!L:L,MATCH('Retirement Calculator'!A648,'Lorri 401b'!N:N,0),0)</f>
        <v>-4424240.6220989171</v>
      </c>
      <c r="S648" s="25">
        <f t="shared" ca="1" si="527"/>
        <v>-7543734.6128503606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-3140922.4938999354</v>
      </c>
      <c r="R649" s="25">
        <f t="array" aca="1" ref="R649" ca="1">INDEX('Lorri 401b'!L:L,MATCH('Retirement Calculator'!A649,'Lorri 401b'!N:N,0),0)</f>
        <v>-4464420.4919702187</v>
      </c>
      <c r="S649" s="25">
        <f t="shared" ca="1" si="527"/>
        <v>-7605342.9858701546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-3162440.2824782133</v>
      </c>
      <c r="R650" s="25">
        <f t="array" aca="1" ref="R650" ca="1">INDEX('Lorri 401b'!L:L,MATCH('Retirement Calculator'!A650,'Lorri 401b'!N:N,0),0)</f>
        <v>-4504767.7779659834</v>
      </c>
      <c r="S650" s="25">
        <f t="shared" ca="1" si="527"/>
        <v>-7667208.0604441967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-3184047.7285089004</v>
      </c>
      <c r="R651" s="25">
        <f t="array" aca="1" ref="R651" ca="1">INDEX('Lorri 401b'!L:L,MATCH('Retirement Calculator'!A651,'Lorri 401b'!N:N,0),0)</f>
        <v>-4545283.1776533974</v>
      </c>
      <c r="S651" s="25">
        <f t="shared" ca="1" si="527"/>
        <v>-7729330.9061622974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-3205745.2055647154</v>
      </c>
      <c r="R652" s="25">
        <f t="array" aca="1" ref="R652" ca="1">INDEX('Lorri 401b'!L:L,MATCH('Retirement Calculator'!A652,'Lorri 401b'!N:N,0),0)</f>
        <v>-4585967.3915061755</v>
      </c>
      <c r="S652" s="25">
        <f t="shared" ca="1" si="527"/>
        <v>-7791712.5970708914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-3227533.0887749298</v>
      </c>
      <c r="R653" s="25">
        <f t="array" aca="1" ref="R653" ca="1">INDEX('Lorri 401b'!L:L,MATCH('Retirement Calculator'!A653,'Lorri 401b'!N:N,0),0)</f>
        <v>-4626821.1229166733</v>
      </c>
      <c r="S653" s="25">
        <f t="shared" ca="1" si="527"/>
        <v>-7854354.2116916031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-3249411.7548318533</v>
      </c>
      <c r="R654" s="25">
        <f t="array" aca="1" ref="R654" ca="1">INDEX('Lorri 401b'!L:L,MATCH('Retirement Calculator'!A654,'Lorri 401b'!N:N,0),0)</f>
        <v>-4667845.0782080488</v>
      </c>
      <c r="S654" s="25">
        <f t="shared" ca="1" si="527"/>
        <v>-7917256.8330399022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-3271381.5819973475</v>
      </c>
      <c r="R655" s="25">
        <f t="array" aca="1" ref="R655" ca="1">INDEX('Lorri 401b'!L:L,MATCH('Retirement Calculator'!A655,'Lorri 401b'!N:N,0),0)</f>
        <v>-4709039.9666464711</v>
      </c>
      <c r="S655" s="25">
        <f t="shared" ca="1" si="527"/>
        <v>-7980421.5486438181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-3293442.9501093645</v>
      </c>
      <c r="R656" s="25">
        <f t="array" aca="1" ref="R656" ca="1">INDEX('Lorri 401b'!L:L,MATCH('Retirement Calculator'!A656,'Lorri 401b'!N:N,0),0)</f>
        <v>-4750406.5004533874</v>
      </c>
      <c r="S656" s="25">
        <f t="shared" ca="1" si="527"/>
        <v>-8043849.4505627519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-3315596.2405885146</v>
      </c>
      <c r="R657" s="25">
        <f t="array" aca="1" ref="R657" ca="1">INDEX('Lorri 401b'!L:L,MATCH('Retirement Calculator'!A657,'Lorri 401b'!N:N,0),0)</f>
        <v>-4791945.3948178319</v>
      </c>
      <c r="S657" s="25">
        <f t="shared" ca="1" si="527"/>
        <v>-8107541.635406347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-3337841.8364446615</v>
      </c>
      <c r="R658" s="25">
        <f t="array" aca="1" ref="R658" ca="1">INDEX('Lorri 401b'!L:L,MATCH('Retirement Calculator'!A658,'Lorri 401b'!N:N,0),0)</f>
        <v>-4833657.3679087954</v>
      </c>
      <c r="S658" s="25">
        <f t="shared" ca="1" si="527"/>
        <v>-8171499.2043534573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-3360180.1222835421</v>
      </c>
      <c r="R659" s="25">
        <f t="array" aca="1" ref="R659" ca="1">INDEX('Lorri 401b'!L:L,MATCH('Retirement Calculator'!A659,'Lorri 401b'!N:N,0),0)</f>
        <v>-4875543.1408876376</v>
      </c>
      <c r="S659" s="25">
        <f t="shared" ca="1" si="527"/>
        <v>-8235723.2631711792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-3382611.4843134182</v>
      </c>
      <c r="R660" s="25">
        <f t="array" aca="1" ref="R660" ca="1">INDEX('Lorri 401b'!L:L,MATCH('Retirement Calculator'!A660,'Lorri 401b'!N:N,0),0)</f>
        <v>-4917603.4379205583</v>
      </c>
      <c r="S660" s="25">
        <f t="shared" ca="1" si="527"/>
        <v>-8300214.9222339764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-3405136.3103517522</v>
      </c>
      <c r="R661" s="25">
        <f t="array" aca="1" ref="R661" ca="1">INDEX('Lorri 401b'!L:L,MATCH('Retirement Calculator'!A661,'Lorri 401b'!N:N,0),0)</f>
        <v>-4959838.9861911163</v>
      </c>
      <c r="S661" s="25">
        <f t="shared" ca="1" si="527"/>
        <v>-8364975.296542868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-3427754.9898319123</v>
      </c>
      <c r="R662" s="25">
        <f t="array" aca="1" ref="R662" ca="1">INDEX('Lorri 401b'!L:L,MATCH('Retirement Calculator'!A662,'Lorri 401b'!N:N,0),0)</f>
        <v>-5002250.515912802</v>
      </c>
      <c r="S662" s="25">
        <f t="shared" ca="1" si="527"/>
        <v>-8430005.5057447143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-3450467.9138099067</v>
      </c>
      <c r="R663" s="25">
        <f t="array" aca="1" ref="R663" ca="1">INDEX('Lorri 401b'!L:L,MATCH('Retirement Calculator'!A663,'Lorri 401b'!N:N,0),0)</f>
        <v>-5044838.7603416611</v>
      </c>
      <c r="S663" s="25">
        <f t="shared" ca="1" si="527"/>
        <v>-8495306.6741515677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-3473275.4749711426</v>
      </c>
      <c r="R664" s="25">
        <f t="array" aca="1" ref="R664" ca="1">INDEX('Lorri 401b'!L:L,MATCH('Retirement Calculator'!A664,'Lorri 401b'!N:N,0),0)</f>
        <v>-5087604.4557889737</v>
      </c>
      <c r="S664" s="25">
        <f t="shared" ca="1" si="527"/>
        <v>-8560879.9307601154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-3496178.0676372172</v>
      </c>
      <c r="R665" s="25">
        <f t="array" aca="1" ref="R665" ca="1">INDEX('Lorri 401b'!L:L,MATCH('Retirement Calculator'!A665,'Lorri 401b'!N:N,0),0)</f>
        <v>-5130548.3416339839</v>
      </c>
      <c r="S665" s="25">
        <f t="shared" ca="1" si="527"/>
        <v>-8626726.4092712011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-3519176.0877727335</v>
      </c>
      <c r="R666" s="25">
        <f t="array" aca="1" ref="R666" ca="1">INDEX('Lorri 401b'!L:L,MATCH('Retirement Calculator'!A666,'Lorri 401b'!N:N,0),0)</f>
        <v>-5173671.1603366816</v>
      </c>
      <c r="S666" s="25">
        <f t="shared" ca="1" si="527"/>
        <v>-8692847.2481094152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-3542269.9329921477</v>
      </c>
      <c r="R667" s="25">
        <f t="array" aca="1" ref="R667" ca="1">INDEX('Lorri 401b'!L:L,MATCH('Retirement Calculator'!A667,'Lorri 401b'!N:N,0),0)</f>
        <v>-5216973.6574506406</v>
      </c>
      <c r="S667" s="25">
        <f t="shared" ca="1" si="527"/>
        <v>-8759243.5904427879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-3565460.0025666431</v>
      </c>
      <c r="R668" s="25">
        <f t="array" aca="1" ref="R668" ca="1">INDEX('Lorri 401b'!L:L,MATCH('Retirement Calculator'!A668,'Lorri 401b'!N:N,0),0)</f>
        <v>-5260456.5816359073</v>
      </c>
      <c r="S668" s="25">
        <f t="shared" ca="1" si="527"/>
        <v>-8825916.5842025504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-3588746.6974310321</v>
      </c>
      <c r="R669" s="25">
        <f t="array" aca="1" ref="R669" ca="1">INDEX('Lorri 401b'!L:L,MATCH('Retirement Calculator'!A669,'Lorri 401b'!N:N,0),0)</f>
        <v>-5304120.6846719459</v>
      </c>
      <c r="S669" s="25">
        <f t="shared" ca="1" si="527"/>
        <v>-8892867.3821029775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-3612130.4201906892</v>
      </c>
      <c r="R670" s="25">
        <f t="array" aca="1" ref="R670" ca="1">INDEX('Lorri 401b'!L:L,MATCH('Retirement Calculator'!A670,'Lorri 401b'!N:N,0),0)</f>
        <v>-5347966.7214706345</v>
      </c>
      <c r="S670" s="25">
        <f t="shared" ca="1" si="527"/>
        <v>-8960097.1416613236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-3635611.5751285115</v>
      </c>
      <c r="R671" s="25">
        <f t="array" aca="1" ref="R671" ca="1">INDEX('Lorri 401b'!L:L,MATCH('Retirement Calculator'!A671,'Lorri 401b'!N:N,0),0)</f>
        <v>-5391995.4500893177</v>
      </c>
      <c r="S671" s="25">
        <f t="shared" ca="1" si="527"/>
        <v>-9027607.0252178293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-3659190.5682119085</v>
      </c>
      <c r="R672" s="25">
        <f t="array" aca="1" ref="R672" ca="1">INDEX('Lorri 401b'!L:L,MATCH('Retirement Calculator'!A672,'Lorri 401b'!N:N,0),0)</f>
        <v>-5436207.6317439126</v>
      </c>
      <c r="S672" s="25">
        <f t="shared" ca="1" si="527"/>
        <v>-9095398.199955821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-3682867.8070998192</v>
      </c>
      <c r="R673" s="25">
        <f t="array" aca="1" ref="R673" ca="1">INDEX('Lorri 401b'!L:L,MATCH('Retirement Calculator'!A673,'Lorri 401b'!N:N,0),0)</f>
        <v>-5480604.0308220685</v>
      </c>
      <c r="S673" s="25">
        <f t="shared" ca="1" si="527"/>
        <v>-9163471.8379218876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-3706643.7011497631</v>
      </c>
      <c r="R674" s="25">
        <f t="array" aca="1" ref="R674" ca="1">INDEX('Lorri 401b'!L:L,MATCH('Retirement Calculator'!A674,'Lorri 401b'!N:N,0),0)</f>
        <v>-5525185.414896383</v>
      </c>
      <c r="S674" s="25">
        <f t="shared" ca="1" si="527"/>
        <v>-9231829.1160461456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-3730518.6614249153</v>
      </c>
      <c r="R675" s="25">
        <f t="array" aca="1" ref="R675" ca="1">INDEX('Lorri 401b'!L:L,MATCH('Retirement Calculator'!A675,'Lorri 401b'!N:N,0),0)</f>
        <v>-5569952.5547376741</v>
      </c>
      <c r="S675" s="25">
        <f t="shared" ca="1" si="527"/>
        <v>-9300471.2161625884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-3754493.1007012138</v>
      </c>
      <c r="R676" s="25">
        <f t="array" aca="1" ref="R676" ca="1">INDEX('Lorri 401b'!L:L,MATCH('Retirement Calculator'!A676,'Lorri 401b'!N:N,0),0)</f>
        <v>-5614906.2243283037</v>
      </c>
      <c r="S676" s="25">
        <f t="shared" ca="1" si="527"/>
        <v>-9369399.3250295185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-3778567.4334744969</v>
      </c>
      <c r="R677" s="25">
        <f t="array" aca="1" ref="R677" ca="1">INDEX('Lorri 401b'!L:L,MATCH('Retirement Calculator'!A677,'Lorri 401b'!N:N,0),0)</f>
        <v>-5660047.2008755608</v>
      </c>
      <c r="S677" s="25">
        <f t="shared" ca="1" si="527"/>
        <v>-9438614.6343500577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-3802742.0759676686</v>
      </c>
      <c r="R678" s="25">
        <f t="array" aca="1" ref="R678" ca="1">INDEX('Lorri 401b'!L:L,MATCH('Retirement Calculator'!A678,'Lorri 401b'!N:N,0),0)</f>
        <v>-5705376.2648250982</v>
      </c>
      <c r="S678" s="25">
        <f t="shared" ca="1" si="527"/>
        <v>-9508118.3407927677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-3827017.4461378953</v>
      </c>
      <c r="R679" s="25">
        <f t="array" aca="1" ref="R679" ca="1">INDEX('Lorri 401b'!L:L,MATCH('Retirement Calculator'!A679,'Lorri 401b'!N:N,0),0)</f>
        <v>-5750894.1998744253</v>
      </c>
      <c r="S679" s="25">
        <f t="shared" ca="1" si="527"/>
        <v>-9577911.6460123211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-3851393.963683831</v>
      </c>
      <c r="R680" s="25">
        <f t="array" aca="1" ref="R680" ca="1">INDEX('Lorri 401b'!L:L,MATCH('Retirement Calculator'!A680,'Lorri 401b'!N:N,0),0)</f>
        <v>-5796601.7929864582</v>
      </c>
      <c r="S680" s="25">
        <f t="shared" ca="1" si="527"/>
        <v>-9647995.7566702887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-3875872.0500528752</v>
      </c>
      <c r="R681" s="25">
        <f t="array" aca="1" ref="R681" ca="1">INDEX('Lorri 401b'!L:L,MATCH('Retirement Calculator'!A681,'Lorri 401b'!N:N,0),0)</f>
        <v>-5842499.8344031246</v>
      </c>
      <c r="S681" s="25">
        <f t="shared" ca="1" si="527"/>
        <v>-9718371.8844559994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-3900452.128448457</v>
      </c>
      <c r="R682" s="25">
        <f t="array" aca="1" ref="R682" ca="1">INDEX('Lorri 401b'!L:L,MATCH('Retirement Calculator'!A682,'Lorri 401b'!N:N,0),0)</f>
        <v>-5888589.1176590268</v>
      </c>
      <c r="S682" s="25">
        <f t="shared" ca="1" si="527"/>
        <v>-9789041.2461074833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-3925134.6238373537</v>
      </c>
      <c r="R683" s="25">
        <f t="array" aca="1" ref="R683" ca="1">INDEX('Lorri 401b'!L:L,MATCH('Retirement Calculator'!A683,'Lorri 401b'!N:N,0),0)</f>
        <v>-5934870.4395951619</v>
      </c>
      <c r="S683" s="25">
        <f t="shared" ca="1" si="527"/>
        <v>-9860005.0634325147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-3949919.9629570371</v>
      </c>
      <c r="R684" s="25">
        <f t="array" aca="1" ref="R684" ca="1">INDEX('Lorri 401b'!L:L,MATCH('Retirement Calculator'!A684,'Lorri 401b'!N:N,0),0)</f>
        <v>-5981344.6003726972</v>
      </c>
      <c r="S684" s="25">
        <f t="shared" ca="1" si="527"/>
        <v>-9931264.5633297339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-3974808.574323053</v>
      </c>
      <c r="R685" s="25">
        <f t="array" aca="1" ref="R685" ca="1">INDEX('Lorri 401b'!L:L,MATCH('Retirement Calculator'!A685,'Lorri 401b'!N:N,0),0)</f>
        <v>-6028012.403486806</v>
      </c>
      <c r="S685" s="25">
        <f t="shared" ca="1" si="527"/>
        <v>-10002820.977809859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-3999800.8882364272</v>
      </c>
      <c r="R686" s="25">
        <f t="array" aca="1" ref="R686" ca="1">INDEX('Lorri 401b'!L:L,MATCH('Retirement Calculator'!A686,'Lorri 401b'!N:N,0),0)</f>
        <v>-6074874.6557805566</v>
      </c>
      <c r="S686" s="25">
        <f t="shared" ca="1" si="527"/>
        <v>-10074675.544016983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-4024897.336791107</v>
      </c>
      <c r="R687" s="25">
        <f t="array" aca="1" ref="R687" ca="1">INDEX('Lorri 401b'!L:L,MATCH('Retirement Calculator'!A687,'Lorri 401b'!N:N,0),0)</f>
        <v>-6121932.1674588649</v>
      </c>
      <c r="S687" s="25">
        <f t="shared" ca="1" si="527"/>
        <v>-10146829.504249971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-4050098.3538814313</v>
      </c>
      <c r="R688" s="25">
        <f t="array" aca="1" ref="R688" ca="1">INDEX('Lorri 401b'!L:L,MATCH('Retirement Calculator'!A688,'Lorri 401b'!N:N,0),0)</f>
        <v>-6169185.7521024989</v>
      </c>
      <c r="S688" s="25">
        <f t="shared" ca="1" si="527"/>
        <v>-10219284.10598393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-4075404.3752096319</v>
      </c>
      <c r="R689" s="25">
        <f t="array" aca="1" ref="R689" ca="1">INDEX('Lorri 401b'!L:L,MATCH('Retirement Calculator'!A689,'Lorri 401b'!N:N,0),0)</f>
        <v>-6216636.2266821489</v>
      </c>
      <c r="S689" s="25">
        <f t="shared" ca="1" si="527"/>
        <v>-10292040.60189178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-4100815.8382933666</v>
      </c>
      <c r="R690" s="25">
        <f t="array" aca="1" ref="R690" ca="1">INDEX('Lorri 401b'!L:L,MATCH('Retirement Calculator'!A690,'Lorri 401b'!N:N,0),0)</f>
        <v>-6264284.4115725467</v>
      </c>
      <c r="S690" s="25">
        <f t="shared" ca="1" si="527"/>
        <v>-10365100.249865914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-4126333.1824732837</v>
      </c>
      <c r="R691" s="25">
        <f t="array" aca="1" ref="R691" ca="1">INDEX('Lorri 401b'!L:L,MATCH('Retirement Calculator'!A691,'Lorri 401b'!N:N,0),0)</f>
        <v>-6312131.1305666547</v>
      </c>
      <c r="S691" s="25">
        <f t="shared" ca="1" si="527"/>
        <v>-10438464.313039938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-4151956.8489206173</v>
      </c>
      <c r="R692" s="25">
        <f t="array" aca="1" ref="R692" ca="1">INDEX('Lorri 401b'!L:L,MATCH('Retirement Calculator'!A692,'Lorri 401b'!N:N,0),0)</f>
        <v>-6360177.2108899048</v>
      </c>
      <c r="S692" s="25">
        <f t="shared" ca="1" si="527"/>
        <v>-10512134.059810523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-4177687.2806448145</v>
      </c>
      <c r="R693" s="25">
        <f t="array" aca="1" ref="R693" ca="1">INDEX('Lorri 401b'!L:L,MATCH('Retirement Calculator'!A693,'Lorri 401b'!N:N,0),0)</f>
        <v>-6408423.4832145022</v>
      </c>
      <c r="S693" s="25">
        <f t="shared" ca="1" si="527"/>
        <v>-10586110.763859317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-4203524.9225011962</v>
      </c>
      <c r="R694" s="25">
        <f t="array" aca="1" ref="R694" ca="1">INDEX('Lorri 401b'!L:L,MATCH('Retirement Calculator'!A694,'Lorri 401b'!N:N,0),0)</f>
        <v>-6456870.7816737853</v>
      </c>
      <c r="S694" s="25">
        <f t="shared" ca="1" si="527"/>
        <v>-10660395.704174981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-4229470.2211986454</v>
      </c>
      <c r="R695" s="25">
        <f t="array" aca="1" ref="R695" ca="1">INDEX('Lorri 401b'!L:L,MATCH('Retirement Calculator'!A695,'Lorri 401b'!N:N,0),0)</f>
        <v>-6505519.9438766483</v>
      </c>
      <c r="S695" s="25">
        <f t="shared" ca="1" si="527"/>
        <v>-10734990.165075295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-4255523.6253073346</v>
      </c>
      <c r="R696" s="25">
        <f t="array" aca="1" ref="R696" ca="1">INDEX('Lorri 401b'!L:L,MATCH('Retirement Calculator'!A696,'Lorri 401b'!N:N,0),0)</f>
        <v>-6554371.8109220238</v>
      </c>
      <c r="S696" s="25">
        <f t="shared" ca="1" si="527"/>
        <v>-10809895.436229359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-4281685.5852664765</v>
      </c>
      <c r="R697" s="25">
        <f t="array" aca="1" ref="R697" ca="1">INDEX('Lorri 401b'!L:L,MATCH('Retirement Calculator'!A697,'Lorri 401b'!N:N,0),0)</f>
        <v>-6603427.2274134215</v>
      </c>
      <c r="S697" s="25">
        <f t="shared" ca="1" si="527"/>
        <v>-10885112.812679898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-4307956.553392115</v>
      </c>
      <c r="R698" s="25">
        <f t="array" aca="1" ref="R698" ca="1">INDEX('Lorri 401b'!L:L,MATCH('Retirement Calculator'!A698,'Lorri 401b'!N:N,0),0)</f>
        <v>-6652687.041473533</v>
      </c>
      <c r="S698" s="25">
        <f t="shared" ca="1" si="527"/>
        <v>-10960643.594865648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-4334336.9838849436</v>
      </c>
      <c r="R699" s="25">
        <f t="array" aca="1" ref="R699" ca="1">INDEX('Lorri 401b'!L:L,MATCH('Retirement Calculator'!A699,'Lorri 401b'!N:N,0),0)</f>
        <v>-6702152.104758895</v>
      </c>
      <c r="S699" s="25">
        <f t="shared" ca="1" si="527"/>
        <v>-11036489.088643838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-4360827.3328381591</v>
      </c>
      <c r="R700" s="25">
        <f t="array" aca="1" ref="R700" ca="1">INDEX('Lorri 401b'!L:L,MATCH('Retirement Calculator'!A700,'Lorri 401b'!N:N,0),0)</f>
        <v>-6751823.272474613</v>
      </c>
      <c r="S700" s="25">
        <f t="shared" ca="1" si="527"/>
        <v>-11112650.605312772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-4387428.058245346</v>
      </c>
      <c r="R701" s="25">
        <f t="array" aca="1" ref="R701" ca="1">INDEX('Lorri 401b'!L:L,MATCH('Retirement Calculator'!A701,'Lorri 401b'!N:N,0),0)</f>
        <v>-6801701.4033891466</v>
      </c>
      <c r="S701" s="25">
        <f t="shared" ca="1" si="527"/>
        <v>-11189129.461634493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-4414139.620008396</v>
      </c>
      <c r="R702" s="25">
        <f t="array" aca="1" ref="R702" ca="1">INDEX('Lorri 401b'!L:L,MATCH('Retirement Calculator'!A702,'Lorri 401b'!N:N,0),0)</f>
        <v>-6851787.3598491568</v>
      </c>
      <c r="S702" s="25">
        <f t="shared" ca="1" si="527"/>
        <v>-11265926.979857553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-4440962.4799454594</v>
      </c>
      <c r="R703" s="25">
        <f t="array" aca="1" ref="R703" ca="1">INDEX('Lorri 401b'!L:L,MATCH('Retirement Calculator'!A703,'Lorri 401b'!N:N,0),0)</f>
        <v>-6902082.0077944174</v>
      </c>
      <c r="S703" s="25">
        <f t="shared" ca="1" si="527"/>
        <v>-11343044.487739876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-4467897.1017989265</v>
      </c>
      <c r="R704" s="25">
        <f t="array" aca="1" ref="R704" ca="1">INDEX('Lorri 401b'!L:L,MATCH('Retirement Calculator'!A704,'Lorri 401b'!N:N,0),0)</f>
        <v>-6952586.2167727835</v>
      </c>
      <c r="S704" s="25">
        <f t="shared" ca="1" si="527"/>
        <v>-11420483.318571709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-4494943.9512434499</v>
      </c>
      <c r="R705" s="25">
        <f t="array" aca="1" ref="R705" ca="1">INDEX('Lorri 401b'!L:L,MATCH('Retirement Calculator'!A705,'Lorri 401b'!N:N,0),0)</f>
        <v>-7003300.8599552261</v>
      </c>
      <c r="S705" s="25">
        <f t="shared" ca="1" si="527"/>
        <v>-11498244.811198676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-4522103.4958939925</v>
      </c>
      <c r="R706" s="25">
        <f t="array" aca="1" ref="R706" ca="1">INDEX('Lorri 401b'!L:L,MATCH('Retirement Calculator'!A706,'Lorri 401b'!N:N,0),0)</f>
        <v>-7054226.8141509285</v>
      </c>
      <c r="S706" s="25">
        <f t="shared" ca="1" si="527"/>
        <v>-11576330.310044922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-4549376.2053139117</v>
      </c>
      <c r="R707" s="25">
        <f t="array" aca="1" ref="R707" ca="1">INDEX('Lorri 401b'!L:L,MATCH('Retirement Calculator'!A707,'Lorri 401b'!N:N,0),0)</f>
        <v>-7105364.9598224461</v>
      </c>
      <c r="S707" s="25">
        <f t="shared" ca="1" si="527"/>
        <v>-11654741.165136358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-4576762.5510230809</v>
      </c>
      <c r="R708" s="25">
        <f t="array" aca="1" ref="R708" ca="1">INDEX('Lorri 401b'!L:L,MATCH('Retirement Calculator'!A708,'Lorri 401b'!N:N,0),0)</f>
        <v>-7156716.1811009292</v>
      </c>
      <c r="S708" s="25">
        <f t="shared" ca="1" si="527"/>
        <v>-11733478.73212401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-4604263.0065060388</v>
      </c>
      <c r="R709" s="25">
        <f t="array" aca="1" ref="R709" ca="1">INDEX('Lorri 401b'!L:L,MATCH('Retirement Calculator'!A709,'Lorri 401b'!N:N,0),0)</f>
        <v>-7208281.3658014052</v>
      </c>
      <c r="S709" s="25">
        <f t="shared" ca="1" si="527"/>
        <v>-11812544.372307444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-4631878.0472201752</v>
      </c>
      <c r="R710" s="25">
        <f t="array" aca="1" ref="R710" ca="1">INDEX('Lorri 401b'!L:L,MATCH('Retirement Calculator'!A710,'Lorri 401b'!N:N,0),0)</f>
        <v>-7260061.4054381335</v>
      </c>
      <c r="S710" s="25">
        <f t="shared" ca="1" si="527"/>
        <v>-11891939.452658309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-4659608.1506039537</v>
      </c>
      <c r="R711" s="25">
        <f t="array" aca="1" ref="R711" ca="1">INDEX('Lorri 401b'!L:L,MATCH('Retirement Calculator'!A711,'Lorri 401b'!N:N,0),0)</f>
        <v>-7312057.1952400152</v>
      </c>
      <c r="S711" s="25">
        <f t="shared" ca="1" si="527"/>
        <v>-11971665.345843969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-4687453.7960851649</v>
      </c>
      <c r="R712" s="25">
        <f t="array" aca="1" ref="R712" ca="1">INDEX('Lorri 401b'!L:L,MATCH('Retirement Calculator'!A712,'Lorri 401b'!N:N,0),0)</f>
        <v>-7364269.6341660712</v>
      </c>
      <c r="S712" s="25">
        <f t="shared" ca="1" si="527"/>
        <v>-12051723.430251237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-4715415.465089214</v>
      </c>
      <c r="R713" s="25">
        <f t="array" aca="1" ref="R713" ca="1">INDEX('Lorri 401b'!L:L,MATCH('Retirement Calculator'!A713,'Lorri 401b'!N:N,0),0)</f>
        <v>-7416699.6249209857</v>
      </c>
      <c r="S713" s="25">
        <f t="shared" ca="1" si="527"/>
        <v>-12132115.0900102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-4743493.641047447</v>
      </c>
      <c r="R714" s="25">
        <f t="array" aca="1" ref="R714" ca="1">INDEX('Lorri 401b'!L:L,MATCH('Retirement Calculator'!A714,'Lorri 401b'!N:N,0),0)</f>
        <v>-7469348.0739707118</v>
      </c>
      <c r="S714" s="25">
        <f t="shared" ca="1" si="527"/>
        <v>-12212841.715018159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-4771688.8094055057</v>
      </c>
      <c r="R715" s="25">
        <f t="array" aca="1" ref="R715" ca="1">INDEX('Lorri 401b'!L:L,MATCH('Retirement Calculator'!A715,'Lorri 401b'!N:N,0),0)</f>
        <v>-7522215.8915581452</v>
      </c>
      <c r="S715" s="25">
        <f t="shared" ca="1" si="527"/>
        <v>-12293904.70096365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-4800001.457631723</v>
      </c>
      <c r="R716" s="25">
        <f t="array" aca="1" ref="R716" ca="1">INDEX('Lorri 401b'!L:L,MATCH('Retirement Calculator'!A716,'Lorri 401b'!N:N,0),0)</f>
        <v>-7575303.9917188603</v>
      </c>
      <c r="S716" s="25">
        <f t="shared" ca="1" si="527"/>
        <v>-12375305.449350584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-4828432.0752255498</v>
      </c>
      <c r="R717" s="25">
        <f t="array" aca="1" ref="R717" ca="1">INDEX('Lorri 401b'!L:L,MATCH('Retirement Calculator'!A717,'Lorri 401b'!N:N,0),0)</f>
        <v>-7628613.2922969116</v>
      </c>
      <c r="S717" s="25">
        <f t="shared" ca="1" si="527"/>
        <v>-12457045.367522461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-4856981.1537260171</v>
      </c>
      <c r="R718" s="25">
        <f t="array" aca="1" ref="R718" ca="1">INDEX('Lorri 401b'!L:L,MATCH('Retirement Calculator'!A718,'Lorri 401b'!N:N,0),0)</f>
        <v>-7682144.7149607046</v>
      </c>
      <c r="S718" s="25">
        <f t="shared" ca="1" si="527"/>
        <v>-12539125.868686721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-4885649.1867202371</v>
      </c>
      <c r="R719" s="25">
        <f t="array" aca="1" ref="R719" ca="1">INDEX('Lorri 401b'!L:L,MATCH('Retirement Calculator'!A719,'Lorri 401b'!N:N,0),0)</f>
        <v>-7735899.1852189302</v>
      </c>
      <c r="S719" s="25">
        <f t="shared" ca="1" si="527"/>
        <v>-12621548.371939167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-4914436.6698519327</v>
      </c>
      <c r="R720" s="25">
        <f t="array" aca="1" ref="R720" ca="1">INDEX('Lorri 401b'!L:L,MATCH('Retirement Calculator'!A720,'Lorri 401b'!N:N,0),0)</f>
        <v>-7789877.6324365651</v>
      </c>
      <c r="S720" s="25">
        <f t="shared" ca="1" si="527"/>
        <v>-12704314.302288499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-4943344.1008300101</v>
      </c>
      <c r="R721" s="25">
        <f t="array" aca="1" ref="R721" ca="1">INDEX('Lorri 401b'!L:L,MATCH('Retirement Calculator'!A721,'Lorri 401b'!N:N,0),0)</f>
        <v>-7844080.9898509402</v>
      </c>
      <c r="S721" s="25">
        <f t="shared" ca="1" si="527"/>
        <v>-12787425.090680949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-4972371.9794371631</v>
      </c>
      <c r="R722" s="25">
        <f t="array" aca="1" ref="R722" ca="1">INDEX('Lorri 401b'!L:L,MATCH('Retirement Calculator'!A722,'Lorri 401b'!N:N,0),0)</f>
        <v>-7898510.1945878752</v>
      </c>
      <c r="S722" s="25">
        <f t="shared" ca="1" si="527"/>
        <v>-12870882.174025038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-5001520.8075385122</v>
      </c>
      <c r="R723" s="25">
        <f t="array" aca="1" ref="R723" ca="1">INDEX('Lorri 401b'!L:L,MATCH('Retirement Calculator'!A723,'Lorri 401b'!N:N,0),0)</f>
        <v>-7953166.1876778807</v>
      </c>
      <c r="S723" s="25">
        <f t="shared" ca="1" si="527"/>
        <v>-12954686.995216392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-5030791.089090284</v>
      </c>
      <c r="R724" s="25">
        <f t="array" aca="1" ref="R724" ca="1">INDEX('Lorri 401b'!L:L,MATCH('Retirement Calculator'!A724,'Lorri 401b'!N:N,0),0)</f>
        <v>-8008049.9140724279</v>
      </c>
      <c r="S724" s="25">
        <f t="shared" ca="1" si="527"/>
        <v>-13038841.003162712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-5060183.3301485218</v>
      </c>
      <c r="R725" s="25">
        <f t="array" aca="1" ref="R725" ca="1">INDEX('Lorri 401b'!L:L,MATCH('Retirement Calculator'!A725,'Lorri 401b'!N:N,0),0)</f>
        <v>-8063162.322660285</v>
      </c>
      <c r="S725" s="25">
        <f t="shared" ca="1" si="527"/>
        <v>-13123345.652808808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-5089698.0388778355</v>
      </c>
      <c r="R726" s="25">
        <f t="array" aca="1" ref="R726" ca="1">INDEX('Lorri 401b'!L:L,MATCH('Retirement Calculator'!A726,'Lorri 401b'!N:N,0),0)</f>
        <v>-8118504.3662839253</v>
      </c>
      <c r="S726" s="25">
        <f t="shared" ca="1" si="527"/>
        <v>-13208202.405161761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-5119335.7255601874</v>
      </c>
      <c r="R727" s="25">
        <f t="array" aca="1" ref="R727" ca="1">INDEX('Lorri 401b'!L:L,MATCH('Retirement Calculator'!A727,'Lorri 401b'!N:N,0),0)</f>
        <v>-8174077.0017559975</v>
      </c>
      <c r="S727" s="25">
        <f t="shared" ca="1" si="527"/>
        <v>-13293412.727316186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-5149096.9026037166</v>
      </c>
      <c r="R728" s="25">
        <f t="array" aca="1" ref="R728" ca="1">INDEX('Lorri 401b'!L:L,MATCH('Retirement Calculator'!A728,'Lorri 401b'!N:N,0),0)</f>
        <v>-8229881.18987587</v>
      </c>
      <c r="S728" s="25">
        <f t="shared" ca="1" si="527"/>
        <v>-13378978.092479587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-5178982.0845515933</v>
      </c>
      <c r="R729" s="25">
        <f t="array" aca="1" ref="R729" ca="1">INDEX('Lorri 401b'!L:L,MATCH('Retirement Calculator'!A729,'Lorri 401b'!N:N,0),0)</f>
        <v>-8285917.8954462418</v>
      </c>
      <c r="S729" s="25">
        <f t="shared" ca="1" si="527"/>
        <v>-13464899.979997836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-5208991.7880909191</v>
      </c>
      <c r="R730" s="25">
        <f t="array" aca="1" ref="R730" ca="1">INDEX('Lorri 401b'!L:L,MATCH('Retirement Calculator'!A730,'Lorri 401b'!N:N,0),0)</f>
        <v>-8342188.0872898232</v>
      </c>
      <c r="S730" s="25">
        <f t="shared" ca="1" si="527"/>
        <v>-13551179.875380743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-5239126.5320616597</v>
      </c>
      <c r="R731" s="25">
        <f t="array" aca="1" ref="R731" ca="1">INDEX('Lorri 401b'!L:L,MATCH('Retirement Calculator'!A731,'Lorri 401b'!N:N,0),0)</f>
        <v>-8398692.7382660862</v>
      </c>
      <c r="S731" s="25">
        <f t="shared" ca="1" si="527"/>
        <v>-13637819.270327747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-5269386.8374656113</v>
      </c>
      <c r="R732" s="25">
        <f t="array" aca="1" ref="R732" ca="1">INDEX('Lorri 401b'!L:L,MATCH('Retirement Calculator'!A732,'Lorri 401b'!N:N,0),0)</f>
        <v>-8455432.8252880853</v>
      </c>
      <c r="S732" s="25">
        <f t="shared" ca="1" si="527"/>
        <v>-13724819.662753697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-5299773.2274754131</v>
      </c>
      <c r="R733" s="25">
        <f t="array" aca="1" ref="R733" ca="1">INDEX('Lorri 401b'!L:L,MATCH('Retirement Calculator'!A733,'Lorri 401b'!N:N,0),0)</f>
        <v>-8512409.3293393422</v>
      </c>
      <c r="S733" s="25">
        <f t="shared" ca="1" si="527"/>
        <v>-13812182.556814756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-5330286.2274435889</v>
      </c>
      <c r="R734" s="25">
        <f t="array" aca="1" ref="R734" ca="1">INDEX('Lorri 401b'!L:L,MATCH('Retirement Calculator'!A734,'Lorri 401b'!N:N,0),0)</f>
        <v>-8569623.235490812</v>
      </c>
      <c r="S734" s="25">
        <f t="shared" ca="1" si="527"/>
        <v>-13899909.462934401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-5360926.3649116317</v>
      </c>
      <c r="R735" s="25">
        <f t="array" aca="1" ref="R735" ca="1">INDEX('Lorri 401b'!L:L,MATCH('Retirement Calculator'!A735,'Lorri 401b'!N:N,0),0)</f>
        <v>-8627075.532917913</v>
      </c>
      <c r="S735" s="25">
        <f t="shared" ca="1" si="527"/>
        <v>-13988001.897829544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-5391694.1696191244</v>
      </c>
      <c r="R736" s="25">
        <f t="array" aca="1" ref="R736" ca="1">INDEX('Lorri 401b'!L:L,MATCH('Retirement Calculator'!A736,'Lorri 401b'!N:N,0),0)</f>
        <v>-8684767.2149176281</v>
      </c>
      <c r="S736" s="25">
        <f t="shared" ca="1" si="527"/>
        <v>-14076461.384536752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-5422590.1735128984</v>
      </c>
      <c r="R737" s="25">
        <f t="array" aca="1" ref="R737" ca="1">INDEX('Lorri 401b'!L:L,MATCH('Retirement Calculator'!A737,'Lorri 401b'!N:N,0),0)</f>
        <v>-8742699.278925674</v>
      </c>
      <c r="S737" s="25">
        <f t="shared" ca="1" si="527"/>
        <v>-14165289.452438572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-5453614.9107562304</v>
      </c>
      <c r="R738" s="25">
        <f t="array" aca="1" ref="R738" ca="1">INDEX('Lorri 401b'!L:L,MATCH('Retirement Calculator'!A738,'Lorri 401b'!N:N,0),0)</f>
        <v>-8800872.7265337538</v>
      </c>
      <c r="S738" s="25">
        <f t="shared" ca="1" si="527"/>
        <v>-14254487.637289984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-5484768.9177380763</v>
      </c>
      <c r="R739" s="25">
        <f t="array" aca="1" ref="R739" ca="1">INDEX('Lorri 401b'!L:L,MATCH('Retirement Calculator'!A739,'Lorri 401b'!N:N,0),0)</f>
        <v>-8859288.5635068677</v>
      </c>
      <c r="S739" s="25">
        <f t="shared" ca="1" si="527"/>
        <v>-14344057.481244944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-5516052.7330823466</v>
      </c>
      <c r="R740" s="25">
        <f t="array" aca="1" ref="R740" ca="1">INDEX('Lorri 401b'!L:L,MATCH('Retirement Calculator'!A740,'Lorri 401b'!N:N,0),0)</f>
        <v>-8917947.7998007033</v>
      </c>
      <c r="S740" s="25">
        <f t="shared" ca="1" si="527"/>
        <v>-14434000.53288305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-5547466.8976572175</v>
      </c>
      <c r="R741" s="25">
        <f t="array" aca="1" ref="R741" ca="1">INDEX('Lorri 401b'!L:L,MATCH('Retirement Calculator'!A741,'Lorri 401b'!N:N,0),0)</f>
        <v>-8976851.4495790955</v>
      </c>
      <c r="S741" s="25">
        <f t="shared" ca="1" si="527"/>
        <v>-14524318.347236313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-5579011.954584484</v>
      </c>
      <c r="R742" s="25">
        <f t="array" aca="1" ref="R742" ca="1">INDEX('Lorri 401b'!L:L,MATCH('Retirement Calculator'!A742,'Lorri 401b'!N:N,0),0)</f>
        <v>-9036000.5312315654</v>
      </c>
      <c r="S742" s="25">
        <f t="shared" ca="1" si="527"/>
        <v>-14615012.48581605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-5610688.4492489472</v>
      </c>
      <c r="R743" s="25">
        <f t="array" aca="1" ref="R743" ca="1">INDEX('Lorri 401b'!L:L,MATCH('Retirement Calculator'!A743,'Lorri 401b'!N:N,0),0)</f>
        <v>-9095396.0673909206</v>
      </c>
      <c r="S743" s="25">
        <f t="shared" ca="1" si="527"/>
        <v>-14706084.516639868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-5642496.9293078454</v>
      </c>
      <c r="R744" s="25">
        <f t="array" aca="1" ref="R744" ca="1">INDEX('Lorri 401b'!L:L,MATCH('Retirement Calculator'!A744,'Lorri 401b'!N:N,0),0)</f>
        <v>-9155039.0849509388</v>
      </c>
      <c r="S744" s="25">
        <f t="shared" ca="1" si="527"/>
        <v>-14797536.014258783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-5674437.944700323</v>
      </c>
      <c r="R745" s="25">
        <f t="array" aca="1" ref="R745" ca="1">INDEX('Lorri 401b'!L:L,MATCH('Retirement Calculator'!A745,'Lorri 401b'!N:N,0),0)</f>
        <v>-9214930.6150841247</v>
      </c>
      <c r="S745" s="25">
        <f t="shared" ca="1" si="527"/>
        <v>-14889368.559784448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-5706512.0476569356</v>
      </c>
      <c r="R746" s="25">
        <f t="array" aca="1" ref="R746" ca="1">INDEX('Lorri 401b'!L:L,MATCH('Retirement Calculator'!A746,'Lorri 401b'!N:N,0),0)</f>
        <v>-9275071.6932595316</v>
      </c>
      <c r="S746" s="25">
        <f t="shared" ca="1" si="527"/>
        <v>-14981583.740916468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-5738719.7927092006</v>
      </c>
      <c r="R747" s="25">
        <f t="array" aca="1" ref="R747" ca="1">INDEX('Lorri 401b'!L:L,MATCH('Retirement Calculator'!A747,'Lorri 401b'!N:N,0),0)</f>
        <v>-9335463.359260669</v>
      </c>
      <c r="S747" s="25">
        <f t="shared" ca="1" si="527"/>
        <v>-15074183.151969869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-5771061.7366991835</v>
      </c>
      <c r="R748" s="25">
        <f t="array" aca="1" ref="R748" ca="1">INDEX('Lorri 401b'!L:L,MATCH('Retirement Calculator'!A748,'Lorri 401b'!N:N,0),0)</f>
        <v>-9396106.6572034787</v>
      </c>
      <c r="S748" s="25">
        <f t="shared" ca="1" si="527"/>
        <v>-15167168.393902663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-5803538.4387891246</v>
      </c>
      <c r="R749" s="25">
        <f t="array" aca="1" ref="R749" ca="1">INDEX('Lorri 401b'!L:L,MATCH('Retirement Calculator'!A749,'Lorri 401b'!N:N,0),0)</f>
        <v>-9457002.6355543826</v>
      </c>
      <c r="S749" s="25">
        <f t="shared" ca="1" si="527"/>
        <v>-15260541.074343506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-5836150.4604711076</v>
      </c>
      <c r="R750" s="25">
        <f t="array" aca="1" ref="R750" ca="1">INDEX('Lorri 401b'!L:L,MATCH('Retirement Calculator'!A750,'Lorri 401b'!N:N,0),0)</f>
        <v>-9518152.3471484166</v>
      </c>
      <c r="S750" s="25">
        <f t="shared" ca="1" si="527"/>
        <v>-15354302.807619523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-5868898.3655767655</v>
      </c>
      <c r="R751" s="25">
        <f t="array" aca="1" ref="R751" ca="1">INDEX('Lorri 401b'!L:L,MATCH('Retirement Calculator'!A751,'Lorri 401b'!N:N,0),0)</f>
        <v>-9579556.8492074255</v>
      </c>
      <c r="S751" s="25">
        <f t="shared" ca="1" si="527"/>
        <v>-15448455.21478419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-5901782.7202870296</v>
      </c>
      <c r="R752" s="25">
        <f t="array" aca="1" ref="R752" ca="1">INDEX('Lorri 401b'!L:L,MATCH('Retirement Calculator'!A752,'Lorri 401b'!N:N,0),0)</f>
        <v>-9641217.2033583466</v>
      </c>
      <c r="S752" s="25">
        <f t="shared" ca="1" si="527"/>
        <v>-15542999.923645377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-5934804.0931419199</v>
      </c>
      <c r="R753" s="25">
        <f t="array" aca="1" ref="R753" ca="1">INDEX('Lorri 401b'!L:L,MATCH('Retirement Calculator'!A753,'Lorri 401b'!N:N,0),0)</f>
        <v>-9703134.4756515622</v>
      </c>
      <c r="S753" s="25">
        <f t="shared" ca="1" si="527"/>
        <v>-15637938.568793483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-5967963.0550503721</v>
      </c>
      <c r="R754" s="25">
        <f t="array" aca="1" ref="R754" ca="1">INDEX('Lorri 401b'!L:L,MATCH('Retirement Calculator'!A754,'Lorri 401b'!N:N,0),0)</f>
        <v>-9765309.7365793344</v>
      </c>
      <c r="S754" s="25">
        <f t="shared" ca="1" si="527"/>
        <v>-15733272.791629706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-6001260.1793001099</v>
      </c>
      <c r="R755" s="25">
        <f t="array" aca="1" ref="R755" ca="1">INDEX('Lorri 401b'!L:L,MATCH('Retirement Calculator'!A755,'Lorri 401b'!N:N,0),0)</f>
        <v>-9827744.0610943045</v>
      </c>
      <c r="S755" s="25">
        <f t="shared" ca="1" si="527"/>
        <v>-15829004.240394413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-6034696.0415675547</v>
      </c>
      <c r="R756" s="25">
        <f t="array" aca="1" ref="R756" ca="1">INDEX('Lorri 401b'!L:L,MATCH('Retirement Calculator'!A756,'Lorri 401b'!N:N,0),0)</f>
        <v>-9890438.5286280867</v>
      </c>
      <c r="S756" s="25">
        <f t="shared" ca="1" si="527"/>
        <v>-15925134.570195641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-6068271.2199277813</v>
      </c>
      <c r="R757" s="25">
        <f t="array" aca="1" ref="R757" ca="1">INDEX('Lorri 401b'!L:L,MATCH('Retirement Calculator'!A757,'Lorri 401b'!N:N,0),0)</f>
        <v>-9953394.223109927</v>
      </c>
      <c r="S757" s="25">
        <f t="shared" ca="1" si="527"/>
        <v>-16021665.443037707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-6101986.2948645083</v>
      </c>
      <c r="R758" s="25">
        <f t="array" aca="1" ref="R758" ca="1">INDEX('Lorri 401b'!L:L,MATCH('Retirement Calculator'!A758,'Lorri 401b'!N:N,0),0)</f>
        <v>-10016612.232985443</v>
      </c>
      <c r="S758" s="25">
        <f t="shared" ca="1" si="527"/>
        <v>-16118598.52784995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-6135841.8492801385</v>
      </c>
      <c r="R759" s="25">
        <f t="array" aca="1" ref="R759" ca="1">INDEX('Lorri 401b'!L:L,MATCH('Retirement Calculator'!A759,'Lorri 401b'!N:N,0),0)</f>
        <v>-10080093.651235439</v>
      </c>
      <c r="S759" s="25">
        <f t="shared" ca="1" si="527"/>
        <v>-16215935.500515576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-6169838.4685058333</v>
      </c>
      <c r="R760" s="25">
        <f t="array" aca="1" ref="R760" ca="1">INDEX('Lorri 401b'!L:L,MATCH('Retirement Calculator'!A760,'Lorri 401b'!N:N,0),0)</f>
        <v>-10143839.575394809</v>
      </c>
      <c r="S760" s="25">
        <f t="shared" ca="1" si="527"/>
        <v>-16313678.043900643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-6203976.7403116357</v>
      </c>
      <c r="R761" s="25">
        <f t="array" aca="1" ref="R761" ca="1">INDEX('Lorri 401b'!L:L,MATCH('Retirement Calculator'!A761,'Lorri 401b'!N:N,0),0)</f>
        <v>-10207851.107571511</v>
      </c>
      <c r="S761" s="25">
        <f t="shared" ca="1" si="527"/>
        <v>-16411827.847883146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-6238257.2549166288</v>
      </c>
      <c r="R762" s="25">
        <f t="array" aca="1" ref="R762" ca="1">INDEX('Lorri 401b'!L:L,MATCH('Retirement Calculator'!A762,'Lorri 401b'!N:N,0),0)</f>
        <v>-10272129.354465615</v>
      </c>
      <c r="S762" s="25">
        <f t="shared" ca="1" si="527"/>
        <v>-16510386.609382244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-6272680.6049991427</v>
      </c>
      <c r="R763" s="25">
        <f t="array" aca="1" ref="R763" ca="1">INDEX('Lorri 401b'!L:L,MATCH('Retirement Calculator'!A763,'Lorri 401b'!N:N,0),0)</f>
        <v>-10336675.427388445</v>
      </c>
      <c r="S763" s="25">
        <f t="shared" ca="1" si="527"/>
        <v>-16609356.032387588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-6307247.3857070003</v>
      </c>
      <c r="R764" s="25">
        <f t="array" aca="1" ref="R764" ca="1">INDEX('Lorri 401b'!L:L,MATCH('Retirement Calculator'!A764,'Lorri 401b'!N:N,0),0)</f>
        <v>-10401490.442281786</v>
      </c>
      <c r="S764" s="25">
        <f t="shared" ca="1" si="527"/>
        <v>-16708737.827988787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-6341958.1946678078</v>
      </c>
      <c r="R765" s="25">
        <f t="array" aca="1" ref="R765" ca="1">INDEX('Lorri 401b'!L:L,MATCH('Retirement Calculator'!A765,'Lorri 401b'!N:N,0),0)</f>
        <v>-10466575.519737184</v>
      </c>
      <c r="S765" s="25">
        <f t="shared" ca="1" si="527"/>
        <v>-16808533.714404993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-6376813.631999285</v>
      </c>
      <c r="R766" s="25">
        <f t="array" aca="1" ref="R766" ca="1">INDEX('Lorri 401b'!L:L,MATCH('Retirement Calculator'!A766,'Lorri 401b'!N:N,0),0)</f>
        <v>-10531931.785015313</v>
      </c>
      <c r="S766" s="25">
        <f t="shared" ca="1" si="527"/>
        <v>-16908745.417014599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-6411814.3003196437</v>
      </c>
      <c r="R767" s="25">
        <f t="array" aca="1" ref="R767" ca="1">INDEX('Lorri 401b'!L:L,MATCH('Retirement Calculator'!A767,'Lorri 401b'!N:N,0),0)</f>
        <v>-10597560.368065434</v>
      </c>
      <c r="S767" s="25">
        <f t="shared" ca="1" si="527"/>
        <v>-17009374.668385077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-6446960.8047580039</v>
      </c>
      <c r="R768" s="25">
        <f t="array" aca="1" ref="R768" ca="1">INDEX('Lorri 401b'!L:L,MATCH('Retirement Calculator'!A768,'Lorri 401b'!N:N,0),0)</f>
        <v>-10663462.403544929</v>
      </c>
      <c r="S768" s="25">
        <f t="shared" ca="1" si="527"/>
        <v>-17110423.208302934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-6482253.752964857</v>
      </c>
      <c r="R769" s="25">
        <f t="array" aca="1" ref="R769" ca="1">INDEX('Lorri 401b'!L:L,MATCH('Retirement Calculator'!A769,'Lorri 401b'!N:N,0),0)</f>
        <v>-10729639.030838924</v>
      </c>
      <c r="S769" s="25">
        <f t="shared" ca="1" si="527"/>
        <v>-17211892.78380378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-6517693.7551225722</v>
      </c>
      <c r="R770" s="25">
        <f t="array" aca="1" ref="R770" ca="1">INDEX('Lorri 401b'!L:L,MATCH('Retirement Calculator'!A770,'Lorri 401b'!N:N,0),0)</f>
        <v>-10796091.394079976</v>
      </c>
      <c r="S770" s="25">
        <f t="shared" ca="1" si="527"/>
        <v>-17313785.149202548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-6553281.4239559444</v>
      </c>
      <c r="R771" s="25">
        <f t="array" aca="1" ref="R771" ca="1">INDEX('Lorri 401b'!L:L,MATCH('Retirement Calculator'!A771,'Lorri 401b'!N:N,0),0)</f>
        <v>-10862820.642167866</v>
      </c>
      <c r="S771" s="25">
        <f t="shared" ca="1" si="527"/>
        <v>-17416102.06612381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-6589017.3747427892</v>
      </c>
      <c r="R772" s="25">
        <f t="array" aca="1" ref="R772" ca="1">INDEX('Lorri 401b'!L:L,MATCH('Retirement Calculator'!A772,'Lorri 401b'!N:N,0),0)</f>
        <v>-10929827.928789455</v>
      </c>
      <c r="S772" s="25">
        <f t="shared" ca="1" si="527"/>
        <v>-17518845.303532243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-6624902.2253245786</v>
      </c>
      <c r="R773" s="25">
        <f t="array" aca="1" ref="R773" ca="1">INDEX('Lorri 401b'!L:L,MATCH('Retirement Calculator'!A773,'Lorri 401b'!N:N,0),0)</f>
        <v>-10997114.412438635</v>
      </c>
      <c r="S773" s="25">
        <f t="shared" ca="1" si="527"/>
        <v>-17622016.637763213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-6660936.5961171258</v>
      </c>
      <c r="R774" s="25">
        <f t="array" aca="1" ref="R774" ca="1">INDEX('Lorri 401b'!L:L,MATCH('Retirement Calculator'!A774,'Lorri 401b'!N:N,0),0)</f>
        <v>-11064681.256436352</v>
      </c>
      <c r="S774" s="25">
        <f t="shared" ca="1" si="527"/>
        <v>-17725617.852553479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-6697121.1101213088</v>
      </c>
      <c r="R775" s="25">
        <f t="array" aca="1" ref="R775" ca="1">INDEX('Lorri 401b'!L:L,MATCH('Retirement Calculator'!A775,'Lorri 401b'!N:N,0),0)</f>
        <v>-11132529.628950726</v>
      </c>
      <c r="S775" s="25">
        <f t="shared" ca="1" si="527"/>
        <v>-17829650.739072036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-6733456.3929338427</v>
      </c>
      <c r="R776" s="25">
        <f t="array" aca="1" ref="R776" ca="1">INDEX('Lorri 401b'!L:L,MATCH('Retirement Calculator'!A776,'Lorri 401b'!N:N,0),0)</f>
        <v>-11200660.703017244</v>
      </c>
      <c r="S776" s="25">
        <f t="shared" ref="S776:S1030" ca="1" si="787">SUM(Q776:R776)</f>
        <v>-17934117.095951088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-6769943.0727580953</v>
      </c>
      <c r="R777" s="25">
        <f t="array" aca="1" ref="R777" ca="1">INDEX('Lorri 401b'!L:L,MATCH('Retirement Calculator'!A777,'Lorri 401b'!N:N,0),0)</f>
        <v>-11269075.656559039</v>
      </c>
      <c r="S777" s="25">
        <f t="shared" ca="1" si="787"/>
        <v>-18039018.729317136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-6806581.7804149492</v>
      </c>
      <c r="R778" s="25">
        <f t="array" aca="1" ref="R778" ca="1">INDEX('Lorri 401b'!L:L,MATCH('Retirement Calculator'!A778,'Lorri 401b'!N:N,0),0)</f>
        <v>-11337775.672407258</v>
      </c>
      <c r="S778" s="25">
        <f t="shared" ca="1" si="787"/>
        <v>-18144357.452822208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-6843373.1493537063</v>
      </c>
      <c r="R779" s="25">
        <f t="array" aca="1" ref="R779" ca="1">INDEX('Lorri 401b'!L:L,MATCH('Retirement Calculator'!A779,'Lorri 401b'!N:N,0),0)</f>
        <v>-11406761.938321512</v>
      </c>
      <c r="S779" s="25">
        <f t="shared" ca="1" si="787"/>
        <v>-18250135.087675218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-6880317.8156630415</v>
      </c>
      <c r="R780" s="25">
        <f t="array" aca="1" ref="R780" ca="1">INDEX('Lorri 401b'!L:L,MATCH('Retirement Calculator'!A780,'Lorri 401b'!N:N,0),0)</f>
        <v>-11476035.647010408</v>
      </c>
      <c r="S780" s="25">
        <f t="shared" ca="1" si="787"/>
        <v>-18356353.462673448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-6917416.4180819988</v>
      </c>
      <c r="R781" s="25">
        <f t="array" aca="1" ref="R781" ca="1">INDEX('Lorri 401b'!L:L,MATCH('Retirement Calculator'!A781,'Lorri 401b'!N:N,0),0)</f>
        <v>-11545597.996152176</v>
      </c>
      <c r="S781" s="25">
        <f t="shared" ca="1" si="787"/>
        <v>-18463014.414234176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-6954669.5980110355</v>
      </c>
      <c r="R782" s="25">
        <f t="array" aca="1" ref="R782" ca="1">INDEX('Lorri 401b'!L:L,MATCH('Retirement Calculator'!A782,'Lorri 401b'!N:N,0),0)</f>
        <v>-11615450.188415367</v>
      </c>
      <c r="S782" s="25">
        <f t="shared" ca="1" si="787"/>
        <v>-18570119.786426403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-6992077.9995231098</v>
      </c>
      <c r="R783" s="25">
        <f t="array" aca="1" ref="R783" ca="1">INDEX('Lorri 401b'!L:L,MATCH('Retirement Calculator'!A783,'Lorri 401b'!N:N,0),0)</f>
        <v>-11685593.431479655</v>
      </c>
      <c r="S783" s="25">
        <f t="shared" ca="1" si="787"/>
        <v>-18677671.431002766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-7029642.2693748176</v>
      </c>
      <c r="R784" s="25">
        <f t="array" aca="1" ref="R784" ca="1">INDEX('Lorri 401b'!L:L,MATCH('Retirement Calculator'!A784,'Lorri 401b'!N:N,0),0)</f>
        <v>-11756028.938056711</v>
      </c>
      <c r="S784" s="25">
        <f t="shared" ca="1" si="787"/>
        <v>-18785671.207431529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-7067363.0570175741</v>
      </c>
      <c r="R785" s="25">
        <f t="array" aca="1" ref="R785" ca="1">INDEX('Lorri 401b'!L:L,MATCH('Retirement Calculator'!A785,'Lorri 401b'!N:N,0),0)</f>
        <v>-11826757.925911171</v>
      </c>
      <c r="S785" s="25">
        <f t="shared" ca="1" si="787"/>
        <v>-18894120.982928745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-7105241.0146088423</v>
      </c>
      <c r="R786" s="25">
        <f t="array" aca="1" ref="R786" ca="1">INDEX('Lorri 401b'!L:L,MATCH('Retirement Calculator'!A786,'Lorri 401b'!N:N,0),0)</f>
        <v>-11897781.617881691</v>
      </c>
      <c r="S786" s="25">
        <f t="shared" ca="1" si="787"/>
        <v>-19003022.632490534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-7143276.7970234072</v>
      </c>
      <c r="R787" s="25">
        <f t="array" aca="1" ref="R787" ca="1">INDEX('Lorri 401b'!L:L,MATCH('Retirement Calculator'!A787,'Lorri 401b'!N:N,0),0)</f>
        <v>-11969101.241902089</v>
      </c>
      <c r="S787" s="25">
        <f t="shared" ca="1" si="787"/>
        <v>-19112378.038925495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-7181471.0618646992</v>
      </c>
      <c r="R788" s="25">
        <f t="array" aca="1" ref="R788" ca="1">INDEX('Lorri 401b'!L:L,MATCH('Retirement Calculator'!A788,'Lorri 401b'!N:N,0),0)</f>
        <v>-12040718.031022571</v>
      </c>
      <c r="S788" s="25">
        <f t="shared" ca="1" si="787"/>
        <v>-19222189.092887271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-7219824.4694761634</v>
      </c>
      <c r="R789" s="25">
        <f t="array" aca="1" ref="R789" ca="1">INDEX('Lorri 401b'!L:L,MATCH('Retirement Calculator'!A789,'Lorri 401b'!N:N,0),0)</f>
        <v>-12112633.223431055</v>
      </c>
      <c r="S789" s="25">
        <f t="shared" ca="1" si="787"/>
        <v>-19332457.692907218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-7258337.682952675</v>
      </c>
      <c r="R790" s="25">
        <f t="array" aca="1" ref="R790" ca="1">INDEX('Lorri 401b'!L:L,MATCH('Retirement Calculator'!A790,'Lorri 401b'!N:N,0),0)</f>
        <v>-12184848.062474573</v>
      </c>
      <c r="S790" s="25">
        <f t="shared" ca="1" si="787"/>
        <v>-19443185.745427247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-7297011.3681520056</v>
      </c>
      <c r="R791" s="25">
        <f t="array" aca="1" ref="R791" ca="1">INDEX('Lorri 401b'!L:L,MATCH('Retirement Calculator'!A791,'Lorri 401b'!N:N,0),0)</f>
        <v>-12257363.796680775</v>
      </c>
      <c r="S791" s="25">
        <f t="shared" ca="1" si="787"/>
        <v>-19554375.164832778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-7335846.1937063336</v>
      </c>
      <c r="R792" s="25">
        <f t="array" aca="1" ref="R792" ca="1">INDEX('Lorri 401b'!L:L,MATCH('Retirement Calculator'!A792,'Lorri 401b'!N:N,0),0)</f>
        <v>-12330181.679779502</v>
      </c>
      <c r="S792" s="25">
        <f t="shared" ca="1" si="787"/>
        <v>-19666027.873485833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-7374842.8310338045</v>
      </c>
      <c r="R793" s="25">
        <f t="array" aca="1" ref="R793" ca="1">INDEX('Lorri 401b'!L:L,MATCH('Retirement Calculator'!A793,'Lorri 401b'!N:N,0),0)</f>
        <v>-12403302.970724473</v>
      </c>
      <c r="S793" s="25">
        <f t="shared" ca="1" si="787"/>
        <v>-19778145.801758278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-7414001.9543501399</v>
      </c>
      <c r="R794" s="25">
        <f t="array" aca="1" ref="R794" ca="1">INDEX('Lorri 401b'!L:L,MATCH('Retirement Calculator'!A794,'Lorri 401b'!N:N,0),0)</f>
        <v>-12476728.933715047</v>
      </c>
      <c r="S794" s="25">
        <f t="shared" ca="1" si="787"/>
        <v>-19890730.888065189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-7453324.2406802932</v>
      </c>
      <c r="R795" s="25">
        <f t="array" aca="1" ref="R795" ca="1">INDEX('Lorri 401b'!L:L,MATCH('Retirement Calculator'!A795,'Lorri 401b'!N:N,0),0)</f>
        <v>-12550460.838218084</v>
      </c>
      <c r="S795" s="25">
        <f t="shared" ca="1" si="787"/>
        <v>-20003785.078898378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-7492810.369870156</v>
      </c>
      <c r="R796" s="25">
        <f t="array" aca="1" ref="R796" ca="1">INDEX('Lorri 401b'!L:L,MATCH('Retirement Calculator'!A796,'Lorri 401b'!N:N,0),0)</f>
        <v>-12624499.958989883</v>
      </c>
      <c r="S796" s="25">
        <f t="shared" ca="1" si="787"/>
        <v>-20117310.328860037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-7532461.0245983098</v>
      </c>
      <c r="R797" s="25">
        <f t="array" aca="1" ref="R797" ca="1">INDEX('Lorri 401b'!L:L,MATCH('Retirement Calculator'!A797,'Lorri 401b'!N:N,0),0)</f>
        <v>-12698847.576098232</v>
      </c>
      <c r="S797" s="25">
        <f t="shared" ca="1" si="787"/>
        <v>-20231308.600696541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-7572276.8903878303</v>
      </c>
      <c r="R798" s="25">
        <f t="array" aca="1" ref="R798" ca="1">INDEX('Lorri 401b'!L:L,MATCH('Retirement Calculator'!A798,'Lorri 401b'!N:N,0),0)</f>
        <v>-12773504.97494453</v>
      </c>
      <c r="S798" s="25">
        <f t="shared" ca="1" si="787"/>
        <v>-20345781.865332361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-7612258.6556181414</v>
      </c>
      <c r="R799" s="25">
        <f t="array" aca="1" ref="R799" ca="1">INDEX('Lorri 401b'!L:L,MATCH('Retirement Calculator'!A799,'Lorri 401b'!N:N,0),0)</f>
        <v>-12848473.446286023</v>
      </c>
      <c r="S799" s="25">
        <f t="shared" ca="1" si="787"/>
        <v>-20460732.101904165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-7652407.0115369121</v>
      </c>
      <c r="R800" s="25">
        <f t="array" aca="1" ref="R800" ca="1">INDEX('Lorri 401b'!L:L,MATCH('Retirement Calculator'!A800,'Lorri 401b'!N:N,0),0)</f>
        <v>-12923754.286258105</v>
      </c>
      <c r="S800" s="25">
        <f t="shared" ca="1" si="787"/>
        <v>-20576161.297795016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-7692722.6522720102</v>
      </c>
      <c r="R801" s="25">
        <f t="array" aca="1" ref="R801" ca="1">INDEX('Lorri 401b'!L:L,MATCH('Retirement Calculator'!A801,'Lorri 401b'!N:N,0),0)</f>
        <v>-12999348.796396738</v>
      </c>
      <c r="S801" s="25">
        <f t="shared" ca="1" si="787"/>
        <v>-20692071.448668748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-7733206.2748435047</v>
      </c>
      <c r="R802" s="25">
        <f t="array" aca="1" ref="R802" ca="1">INDEX('Lorri 401b'!L:L,MATCH('Retirement Calculator'!A802,'Lorri 401b'!N:N,0),0)</f>
        <v>-13075258.283660948</v>
      </c>
      <c r="S802" s="25">
        <f t="shared" ca="1" si="787"/>
        <v>-20808464.558504455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-7773858.5791757135</v>
      </c>
      <c r="R803" s="25">
        <f t="array" aca="1" ref="R803" ca="1">INDEX('Lorri 401b'!L:L,MATCH('Retirement Calculator'!A803,'Lorri 401b'!N:N,0),0)</f>
        <v>-13151484.060455425</v>
      </c>
      <c r="S803" s="25">
        <f t="shared" ca="1" si="787"/>
        <v>-20925342.639631137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-7814680.2681093067</v>
      </c>
      <c r="R804" s="25">
        <f t="array" aca="1" ref="R804" ca="1">INDEX('Lorri 401b'!L:L,MATCH('Retirement Calculator'!A804,'Lorri 401b'!N:N,0),0)</f>
        <v>-13228027.444653213</v>
      </c>
      <c r="S804" s="25">
        <f t="shared" ca="1" si="787"/>
        <v>-21042707.71276252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-7855672.0474134572</v>
      </c>
      <c r="R805" s="25">
        <f t="array" aca="1" ref="R805" ca="1">INDEX('Lorri 401b'!L:L,MATCH('Retirement Calculator'!A805,'Lorri 401b'!N:N,0),0)</f>
        <v>-13304889.759618491</v>
      </c>
      <c r="S805" s="25">
        <f t="shared" ca="1" si="787"/>
        <v>-21160561.807031948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-7896834.625798041</v>
      </c>
      <c r="R806" s="25">
        <f t="array" aca="1" ref="R806" ca="1">INDEX('Lorri 401b'!L:L,MATCH('Retirement Calculator'!A806,'Lorri 401b'!N:N,0),0)</f>
        <v>-13382072.334229458</v>
      </c>
      <c r="S806" s="25">
        <f t="shared" ca="1" si="787"/>
        <v>-21278906.960027501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-7938168.7149258945</v>
      </c>
      <c r="R807" s="25">
        <f t="array" aca="1" ref="R807" ca="1">INDEX('Lorri 401b'!L:L,MATCH('Retirement Calculator'!A807,'Lorri 401b'!N:N,0),0)</f>
        <v>-13459576.502901305</v>
      </c>
      <c r="S807" s="25">
        <f t="shared" ca="1" si="787"/>
        <v>-21397745.217827201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-7979675.0294251135</v>
      </c>
      <c r="R808" s="25">
        <f t="array" aca="1" ref="R808" ca="1">INDEX('Lorri 401b'!L:L,MATCH('Retirement Calculator'!A808,'Lorri 401b'!N:N,0),0)</f>
        <v>-13537403.605609283</v>
      </c>
      <c r="S808" s="25">
        <f t="shared" ca="1" si="787"/>
        <v>-21517078.635034397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-8021354.2869014125</v>
      </c>
      <c r="R809" s="25">
        <f t="array" aca="1" ref="R809" ca="1">INDEX('Lorri 401b'!L:L,MATCH('Retirement Calculator'!A809,'Lorri 401b'!N:N,0),0)</f>
        <v>-13615554.987911878</v>
      </c>
      <c r="S809" s="25">
        <f t="shared" ca="1" si="787"/>
        <v>-21636909.274813291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-8063207.2079505296</v>
      </c>
      <c r="R810" s="25">
        <f t="array" aca="1" ref="R810" ca="1">INDEX('Lorri 401b'!L:L,MATCH('Retirement Calculator'!A810,'Lorri 401b'!N:N,0),0)</f>
        <v>-13694032.000974068</v>
      </c>
      <c r="S810" s="25">
        <f t="shared" ca="1" si="787"/>
        <v>-21757239.208924599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-8105234.5161706852</v>
      </c>
      <c r="R811" s="25">
        <f t="array" aca="1" ref="R811" ca="1">INDEX('Lorri 401b'!L:L,MATCH('Retirement Calculator'!A811,'Lorri 401b'!N:N,0),0)</f>
        <v>-13772836.001590684</v>
      </c>
      <c r="S811" s="25">
        <f t="shared" ca="1" si="787"/>
        <v>-21878070.517761368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-8147436.9381750906</v>
      </c>
      <c r="R812" s="25">
        <f t="array" aca="1" ref="R812" ca="1">INDEX('Lorri 401b'!L:L,MATCH('Retirement Calculator'!A812,'Lorri 401b'!N:N,0),0)</f>
        <v>-13851968.352209868</v>
      </c>
      <c r="S812" s="25">
        <f t="shared" ca="1" si="787"/>
        <v>-21999405.290384959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-8189815.2036045147</v>
      </c>
      <c r="R813" s="25">
        <f t="array" aca="1" ref="R813" ca="1">INDEX('Lorri 401b'!L:L,MATCH('Retirement Calculator'!A813,'Lorri 401b'!N:N,0),0)</f>
        <v>-13931430.420956632</v>
      </c>
      <c r="S813" s="25">
        <f t="shared" ca="1" si="787"/>
        <v>-22121245.624561146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-8232370.0451398948</v>
      </c>
      <c r="R814" s="25">
        <f t="array" aca="1" ref="R814" ca="1">INDEX('Lorri 401b'!L:L,MATCH('Retirement Calculator'!A814,'Lorri 401b'!N:N,0),0)</f>
        <v>-14011223.581656508</v>
      </c>
      <c r="S814" s="25">
        <f t="shared" ca="1" si="787"/>
        <v>-22243593.626796402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-8275102.1985150054</v>
      </c>
      <c r="R815" s="25">
        <f t="array" aca="1" ref="R815" ca="1">INDEX('Lorri 401b'!L:L,MATCH('Retirement Calculator'!A815,'Lorri 401b'!N:N,0),0)</f>
        <v>-14091349.213859301</v>
      </c>
      <c r="S815" s="25">
        <f t="shared" ca="1" si="787"/>
        <v>-22366451.412374306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-8318012.4025291791</v>
      </c>
      <c r="R816" s="25">
        <f t="array" aca="1" ref="R816" ca="1">INDEX('Lorri 401b'!L:L,MATCH('Retirement Calculator'!A816,'Lorri 401b'!N:N,0),0)</f>
        <v>-14171808.702862939</v>
      </c>
      <c r="S816" s="25">
        <f t="shared" ca="1" si="787"/>
        <v>-22489821.105392117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-8361101.3990600789</v>
      </c>
      <c r="R817" s="25">
        <f t="array" aca="1" ref="R817" ca="1">INDEX('Lorri 401b'!L:L,MATCH('Retirement Calculator'!A817,'Lorri 401b'!N:N,0),0)</f>
        <v>-14252603.439737424</v>
      </c>
      <c r="S817" s="25">
        <f t="shared" ca="1" si="787"/>
        <v>-22613704.838797502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-8404369.9330765232</v>
      </c>
      <c r="R818" s="25">
        <f t="array" aca="1" ref="R818" ca="1">INDEX('Lorri 401b'!L:L,MATCH('Retirement Calculator'!A818,'Lorri 401b'!N:N,0),0)</f>
        <v>-14333734.821348887</v>
      </c>
      <c r="S818" s="25">
        <f t="shared" ca="1" si="787"/>
        <v>-22738104.75442541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-8447818.7526513692</v>
      </c>
      <c r="R819" s="25">
        <f t="array" aca="1" ref="R819" ca="1">INDEX('Lorri 401b'!L:L,MATCH('Retirement Calculator'!A819,'Lorri 401b'!N:N,0),0)</f>
        <v>-14415204.250383731</v>
      </c>
      <c r="S819" s="25">
        <f t="shared" ca="1" si="787"/>
        <v>-22863023.003035098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-8491448.6089744437</v>
      </c>
      <c r="R820" s="25">
        <f t="array" aca="1" ref="R820" ca="1">INDEX('Lorri 401b'!L:L,MATCH('Retirement Calculator'!A820,'Lorri 401b'!N:N,0),0)</f>
        <v>-14497013.135372886</v>
      </c>
      <c r="S820" s="25">
        <f t="shared" ca="1" si="787"/>
        <v>-22988461.74434733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-8535260.2563655321</v>
      </c>
      <c r="R821" s="25">
        <f t="array" aca="1" ref="R821" ca="1">INDEX('Lorri 401b'!L:L,MATCH('Retirement Calculator'!A821,'Lorri 401b'!N:N,0),0)</f>
        <v>-14579162.890716163</v>
      </c>
      <c r="S821" s="25">
        <f t="shared" ca="1" si="787"/>
        <v>-23114423.147081695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-8579254.4522874169</v>
      </c>
      <c r="R822" s="25">
        <f t="array" aca="1" ref="R822" ca="1">INDEX('Lorri 401b'!L:L,MATCH('Retirement Calculator'!A822,'Lorri 401b'!N:N,0),0)</f>
        <v>-14661654.936706705</v>
      </c>
      <c r="S822" s="25">
        <f t="shared" ca="1" si="787"/>
        <v>-23240909.38899412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-8623431.957358975</v>
      </c>
      <c r="R823" s="25">
        <f t="array" aca="1" ref="R823" ca="1">INDEX('Lorri 401b'!L:L,MATCH('Retirement Calculator'!A823,'Lorri 401b'!N:N,0),0)</f>
        <v>-14744490.69955554</v>
      </c>
      <c r="S823" s="25">
        <f t="shared" ca="1" si="787"/>
        <v>-23367922.656914517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-8667793.5353683326</v>
      </c>
      <c r="R824" s="25">
        <f t="array" aca="1" ref="R824" ca="1">INDEX('Lorri 401b'!L:L,MATCH('Retirement Calculator'!A824,'Lorri 401b'!N:N,0),0)</f>
        <v>-14827671.611416245</v>
      </c>
      <c r="S824" s="25">
        <f t="shared" ca="1" si="787"/>
        <v>-23495465.146784578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-8712339.9532860629</v>
      </c>
      <c r="R825" s="25">
        <f t="array" aca="1" ref="R825" ca="1">INDEX('Lorri 401b'!L:L,MATCH('Retirement Calculator'!A825,'Lorri 401b'!N:N,0),0)</f>
        <v>-14911199.110409703</v>
      </c>
      <c r="S825" s="25">
        <f t="shared" ca="1" si="787"/>
        <v>-23623539.063695766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-8757071.9812784493</v>
      </c>
      <c r="R826" s="25">
        <f t="array" aca="1" ref="R826" ca="1">INDEX('Lorri 401b'!L:L,MATCH('Retirement Calculator'!A826,'Lorri 401b'!N:N,0),0)</f>
        <v>-14995074.640648967</v>
      </c>
      <c r="S826" s="25">
        <f t="shared" ca="1" si="787"/>
        <v>-23752146.621927418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-8801990.3927208036</v>
      </c>
      <c r="R827" s="25">
        <f t="array" aca="1" ref="R827" ca="1">INDEX('Lorri 401b'!L:L,MATCH('Retirement Calculator'!A827,'Lorri 401b'!N:N,0),0)</f>
        <v>-15079299.652264228</v>
      </c>
      <c r="S827" s="25">
        <f t="shared" ca="1" si="787"/>
        <v>-23881290.044985034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-8847095.9642108344</v>
      </c>
      <c r="R828" s="25">
        <f t="array" aca="1" ref="R828" ca="1">INDEX('Lorri 401b'!L:L,MATCH('Retirement Calculator'!A828,'Lorri 401b'!N:N,0),0)</f>
        <v>-15163875.601427887</v>
      </c>
      <c r="S828" s="25">
        <f t="shared" ca="1" si="787"/>
        <v>-24010971.565638721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-8892389.4755820744</v>
      </c>
      <c r="R829" s="25">
        <f t="array" aca="1" ref="R829" ca="1">INDEX('Lorri 401b'!L:L,MATCH('Retirement Calculator'!A829,'Lorri 401b'!N:N,0),0)</f>
        <v>-15248803.950379726</v>
      </c>
      <c r="S829" s="25">
        <f t="shared" ca="1" si="787"/>
        <v>-24141193.4259618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-8937871.7099173609</v>
      </c>
      <c r="R830" s="25">
        <f t="array" aca="1" ref="R830" ca="1">INDEX('Lorri 401b'!L:L,MATCH('Retirement Calculator'!A830,'Lorri 401b'!N:N,0),0)</f>
        <v>-15334086.167452198</v>
      </c>
      <c r="S830" s="25">
        <f t="shared" ca="1" si="787"/>
        <v>-24271957.87736956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-8983543.453562377</v>
      </c>
      <c r="R831" s="25">
        <f t="array" aca="1" ref="R831" ca="1">INDEX('Lorri 401b'!L:L,MATCH('Retirement Calculator'!A831,'Lorri 401b'!N:N,0),0)</f>
        <v>-15419723.727095805</v>
      </c>
      <c r="S831" s="25">
        <f t="shared" ca="1" si="787"/>
        <v>-24403267.180658184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-9029405.4961392488</v>
      </c>
      <c r="R832" s="25">
        <f t="array" aca="1" ref="R832" ca="1">INDEX('Lorri 401b'!L:L,MATCH('Retirement Calculator'!A832,'Lorri 401b'!N:N,0),0)</f>
        <v>-15505718.109904595</v>
      </c>
      <c r="S832" s="25">
        <f t="shared" ca="1" si="787"/>
        <v>-24535123.606043845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-9075458.6305601895</v>
      </c>
      <c r="R833" s="25">
        <f t="array" aca="1" ref="R833" ca="1">INDEX('Lorri 401b'!L:L,MATCH('Retirement Calculator'!A833,'Lorri 401b'!N:N,0),0)</f>
        <v>-15592070.802641753</v>
      </c>
      <c r="S833" s="25">
        <f t="shared" ca="1" si="787"/>
        <v>-24667529.433201943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-9121703.6530412175</v>
      </c>
      <c r="R834" s="25">
        <f t="array" aca="1" ref="R834" ca="1">INDEX('Lorri 401b'!L:L,MATCH('Retirement Calculator'!A834,'Lorri 401b'!N:N,0),0)</f>
        <v>-15678783.298265317</v>
      </c>
      <c r="S834" s="25">
        <f t="shared" ca="1" si="787"/>
        <v>-24800486.951306537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-9168141.3631159179</v>
      </c>
      <c r="R835" s="25">
        <f t="array" aca="1" ref="R835" ca="1">INDEX('Lorri 401b'!L:L,MATCH('Retirement Calculator'!A835,'Lorri 401b'!N:N,0),0)</f>
        <v>-15765857.09595398</v>
      </c>
      <c r="S835" s="25">
        <f t="shared" ca="1" si="787"/>
        <v>-24933998.4590699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-9214772.5636492614</v>
      </c>
      <c r="R836" s="25">
        <f t="array" aca="1" ref="R836" ca="1">INDEX('Lorri 401b'!L:L,MATCH('Retirement Calculator'!A836,'Lorri 401b'!N:N,0),0)</f>
        <v>-15853293.701133013</v>
      </c>
      <c r="S836" s="25">
        <f t="shared" ca="1" si="787"/>
        <v>-25068066.264782272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-9261598.0608514939</v>
      </c>
      <c r="R837" s="25">
        <f t="array" aca="1" ref="R837" ca="1">INDEX('Lorri 401b'!L:L,MATCH('Retirement Calculator'!A837,'Lorri 401b'!N:N,0),0)</f>
        <v>-15941094.62550029</v>
      </c>
      <c r="S837" s="25">
        <f t="shared" ca="1" si="787"/>
        <v>-25202692.686351784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-9308618.6642920692</v>
      </c>
      <c r="R838" s="25">
        <f t="array" aca="1" ref="R838" ca="1">INDEX('Lorri 401b'!L:L,MATCH('Retirement Calculator'!A838,'Lorri 401b'!N:N,0),0)</f>
        <v>-16029261.387052432</v>
      </c>
      <c r="S838" s="25">
        <f t="shared" ca="1" si="787"/>
        <v>-25337880.051344499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-9355835.1869136468</v>
      </c>
      <c r="R839" s="25">
        <f t="array" aca="1" ref="R839" ca="1">INDEX('Lorri 401b'!L:L,MATCH('Retirement Calculator'!A839,'Lorri 401b'!N:N,0),0)</f>
        <v>-16117795.51011104</v>
      </c>
      <c r="S839" s="25">
        <f t="shared" ca="1" si="787"/>
        <v>-25473630.697024688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-9403248.4450461492</v>
      </c>
      <c r="R840" s="25">
        <f t="array" aca="1" ref="R840" ca="1">INDEX('Lorri 401b'!L:L,MATCH('Retirement Calculator'!A840,'Lorri 401b'!N:N,0),0)</f>
        <v>-16206698.525349058</v>
      </c>
      <c r="S840" s="25">
        <f t="shared" ca="1" si="787"/>
        <v>-25609946.970395207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-9450859.2584208697</v>
      </c>
      <c r="R841" s="25">
        <f t="array" aca="1" ref="R841" ca="1">INDEX('Lorri 401b'!L:L,MATCH('Retirement Calculator'!A841,'Lorri 401b'!N:N,0),0)</f>
        <v>-16295971.969817236</v>
      </c>
      <c r="S841" s="25">
        <f t="shared" ca="1" si="787"/>
        <v>-25746831.228238106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-9498668.4501846507</v>
      </c>
      <c r="R842" s="25">
        <f t="array" aca="1" ref="R842" ca="1">INDEX('Lorri 401b'!L:L,MATCH('Retirement Calculator'!A842,'Lorri 401b'!N:N,0),0)</f>
        <v>-16385617.386970699</v>
      </c>
      <c r="S842" s="25">
        <f t="shared" ca="1" si="787"/>
        <v>-25884285.83715535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-9546676.8469141144</v>
      </c>
      <c r="R843" s="25">
        <f t="array" aca="1" ref="R843" ca="1">INDEX('Lorri 401b'!L:L,MATCH('Retirement Calculator'!A843,'Lorri 401b'!N:N,0),0)</f>
        <v>-16475636.326695634</v>
      </c>
      <c r="S843" s="25">
        <f t="shared" ca="1" si="787"/>
        <v>-26022313.173609748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-9594885.2786299512</v>
      </c>
      <c r="R844" s="25">
        <f t="array" aca="1" ref="R844" ca="1">INDEX('Lorri 401b'!L:L,MATCH('Retirement Calculator'!A844,'Lorri 401b'!N:N,0),0)</f>
        <v>-16566030.345336089</v>
      </c>
      <c r="S844" s="25">
        <f t="shared" ca="1" si="787"/>
        <v>-26160915.623966038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-9643294.5788112711</v>
      </c>
      <c r="R845" s="25">
        <f t="array" aca="1" ref="R845" ca="1">INDEX('Lorri 401b'!L:L,MATCH('Retirement Calculator'!A845,'Lorri 401b'!N:N,0),0)</f>
        <v>-16656801.00572088</v>
      </c>
      <c r="S845" s="25">
        <f t="shared" ca="1" si="787"/>
        <v>-26300095.584532149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-9691905.5844100136</v>
      </c>
      <c r="R846" s="25">
        <f t="array" aca="1" ref="R846" ca="1">INDEX('Lorri 401b'!L:L,MATCH('Retirement Calculator'!A846,'Lorri 401b'!N:N,0),0)</f>
        <v>-16747949.877190607</v>
      </c>
      <c r="S846" s="25">
        <f t="shared" ca="1" si="787"/>
        <v>-26439855.46160062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-9740719.1358654164</v>
      </c>
      <c r="R847" s="25">
        <f t="array" aca="1" ref="R847" ca="1">INDEX('Lorri 401b'!L:L,MATCH('Retirement Calculator'!A847,'Lorri 401b'!N:N,0),0)</f>
        <v>-16839478.535624791</v>
      </c>
      <c r="S847" s="25">
        <f t="shared" ca="1" si="787"/>
        <v>-26580197.671490207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-9789736.0771185495</v>
      </c>
      <c r="R848" s="25">
        <f t="array" aca="1" ref="R848" ca="1">INDEX('Lorri 401b'!L:L,MATCH('Retirement Calculator'!A848,'Lorri 401b'!N:N,0),0)</f>
        <v>-16931388.563469116</v>
      </c>
      <c r="S848" s="25">
        <f t="shared" ca="1" si="787"/>
        <v>-26721124.640587665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-9838957.2556269057</v>
      </c>
      <c r="R849" s="25">
        <f t="array" aca="1" ref="R849" ca="1">INDEX('Lorri 401b'!L:L,MATCH('Retirement Calculator'!A849,'Lorri 401b'!N:N,0),0)</f>
        <v>-17023681.549762793</v>
      </c>
      <c r="S849" s="25">
        <f t="shared" ca="1" si="787"/>
        <v>-26862638.805389699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-9888383.5223790463</v>
      </c>
      <c r="R850" s="25">
        <f t="array" aca="1" ref="R850" ca="1">INDEX('Lorri 401b'!L:L,MATCH('Retirement Calculator'!A850,'Lorri 401b'!N:N,0),0)</f>
        <v>-17116359.090166025</v>
      </c>
      <c r="S850" s="25">
        <f t="shared" ca="1" si="787"/>
        <v>-27004742.612545073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-9938015.7319093198</v>
      </c>
      <c r="R851" s="25">
        <f t="array" aca="1" ref="R851" ca="1">INDEX('Lorri 401b'!L:L,MATCH('Retirement Calculator'!A851,'Lorri 401b'!N:N,0),0)</f>
        <v>-17209422.786987606</v>
      </c>
      <c r="S851" s="25">
        <f t="shared" ca="1" si="787"/>
        <v>-27147438.518896926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-9987854.7423126362</v>
      </c>
      <c r="R852" s="25">
        <f t="array" aca="1" ref="R852" ca="1">INDEX('Lorri 401b'!L:L,MATCH('Retirement Calculator'!A852,'Lorri 401b'!N:N,0),0)</f>
        <v>-17302874.249212611</v>
      </c>
      <c r="S852" s="25">
        <f t="shared" ca="1" si="787"/>
        <v>-27290728.991525248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-10037901.4152593</v>
      </c>
      <c r="R853" s="25">
        <f t="array" aca="1" ref="R853" ca="1">INDEX('Lorri 401b'!L:L,MATCH('Retirement Calculator'!A853,'Lorri 401b'!N:N,0),0)</f>
        <v>-17396715.092530217</v>
      </c>
      <c r="S853" s="25">
        <f t="shared" ca="1" si="787"/>
        <v>-27434616.507789515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-10088156.616009908</v>
      </c>
      <c r="R854" s="25">
        <f t="array" aca="1" ref="R854" ca="1">INDEX('Lorri 401b'!L:L,MATCH('Retirement Calculator'!A854,'Lorri 401b'!N:N,0),0)</f>
        <v>-17490946.939361647</v>
      </c>
      <c r="S854" s="25">
        <f t="shared" ca="1" si="787"/>
        <v>-27579103.555371553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-10138621.21343031</v>
      </c>
      <c r="R855" s="25">
        <f t="array" aca="1" ref="R855" ca="1">INDEX('Lorri 401b'!L:L,MATCH('Retirement Calculator'!A855,'Lorri 401b'!N:N,0),0)</f>
        <v>-17585571.418888208</v>
      </c>
      <c r="S855" s="25">
        <f t="shared" ca="1" si="787"/>
        <v>-27724192.632318519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-10189296.080006631</v>
      </c>
      <c r="R856" s="25">
        <f t="array" aca="1" ref="R856" ca="1">INDEX('Lorri 401b'!L:L,MATCH('Retirement Calculator'!A856,'Lorri 401b'!N:N,0),0)</f>
        <v>-17680590.167079464</v>
      </c>
      <c r="S856" s="25">
        <f t="shared" ca="1" si="787"/>
        <v>-27869886.247086093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-10240182.091860354</v>
      </c>
      <c r="R857" s="25">
        <f t="array" aca="1" ref="R857" ca="1">INDEX('Lorri 401b'!L:L,MATCH('Retirement Calculator'!A857,'Lorri 401b'!N:N,0),0)</f>
        <v>-17776004.826721516</v>
      </c>
      <c r="S857" s="25">
        <f t="shared" ca="1" si="787"/>
        <v>-28016186.918581869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-10291280.128763467</v>
      </c>
      <c r="R858" s="25">
        <f t="array" aca="1" ref="R858" ca="1">INDEX('Lorri 401b'!L:L,MATCH('Retirement Calculator'!A858,'Lorri 401b'!N:N,0),0)</f>
        <v>-17871817.047445409</v>
      </c>
      <c r="S858" s="25">
        <f t="shared" ca="1" si="787"/>
        <v>-28163097.176208876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-10342591.074153677</v>
      </c>
      <c r="R859" s="25">
        <f t="array" aca="1" ref="R859" ca="1">INDEX('Lorri 401b'!L:L,MATCH('Retirement Calculator'!A859,'Lorri 401b'!N:N,0),0)</f>
        <v>-17968028.485755652</v>
      </c>
      <c r="S859" s="25">
        <f t="shared" ca="1" si="787"/>
        <v>-28310619.559909329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-10394115.815149678</v>
      </c>
      <c r="R860" s="25">
        <f t="array" aca="1" ref="R860" ca="1">INDEX('Lorri 401b'!L:L,MATCH('Retirement Calculator'!A860,'Lorri 401b'!N:N,0),0)</f>
        <v>-18064640.805058856</v>
      </c>
      <c r="S860" s="25">
        <f t="shared" ca="1" si="787"/>
        <v>-28458756.620208532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-10445855.242566496</v>
      </c>
      <c r="R861" s="25">
        <f t="array" aca="1" ref="R861" ca="1">INDEX('Lorri 401b'!L:L,MATCH('Retirement Calculator'!A861,'Lorri 401b'!N:N,0),0)</f>
        <v>-18161655.675692488</v>
      </c>
      <c r="S861" s="25">
        <f t="shared" ca="1" si="787"/>
        <v>-28607510.918258984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-10497810.250930885</v>
      </c>
      <c r="R862" s="25">
        <f t="array" aca="1" ref="R862" ca="1">INDEX('Lorri 401b'!L:L,MATCH('Retirement Calculator'!A862,'Lorri 401b'!N:N,0),0)</f>
        <v>-18259074.77495376</v>
      </c>
      <c r="S862" s="25">
        <f t="shared" ca="1" si="787"/>
        <v>-28756885.025884643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-10549981.738496792</v>
      </c>
      <c r="R863" s="25">
        <f t="array" aca="1" ref="R863" ca="1">INDEX('Lorri 401b'!L:L,MATCH('Retirement Calculator'!A863,'Lorri 401b'!N:N,0),0)</f>
        <v>-18356899.787128624</v>
      </c>
      <c r="S863" s="25">
        <f t="shared" ca="1" si="787"/>
        <v>-28906881.525625415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-10602370.60726089</v>
      </c>
      <c r="R864" s="25">
        <f t="array" aca="1" ref="R864" ca="1">INDEX('Lorri 401b'!L:L,MATCH('Retirement Calculator'!A864,'Lorri 401b'!N:N,0),0)</f>
        <v>-18455132.403520882</v>
      </c>
      <c r="S864" s="25">
        <f t="shared" ca="1" si="787"/>
        <v>-29057503.010781772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-10654977.762978172</v>
      </c>
      <c r="R865" s="25">
        <f t="array" aca="1" ref="R865" ca="1">INDEX('Lorri 401b'!L:L,MATCH('Retirement Calculator'!A865,'Lorri 401b'!N:N,0),0)</f>
        <v>-18553774.322481442</v>
      </c>
      <c r="S865" s="25">
        <f t="shared" ca="1" si="787"/>
        <v>-29208752.085459612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-10707804.115177609</v>
      </c>
      <c r="R866" s="25">
        <f t="array" aca="1" ref="R866" ca="1">INDEX('Lorri 401b'!L:L,MATCH('Retirement Calculator'!A866,'Lorri 401b'!N:N,0),0)</f>
        <v>-18652827.249437671</v>
      </c>
      <c r="S866" s="25">
        <f t="shared" ca="1" si="787"/>
        <v>-29360631.36461528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-10760850.577177877</v>
      </c>
      <c r="R867" s="25">
        <f t="array" aca="1" ref="R867" ca="1">INDEX('Lorri 401b'!L:L,MATCH('Retirement Calculator'!A867,'Lorri 401b'!N:N,0),0)</f>
        <v>-18752292.896922883</v>
      </c>
      <c r="S867" s="25">
        <f t="shared" ca="1" si="787"/>
        <v>-29513143.474100761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-10814118.066103145</v>
      </c>
      <c r="R868" s="25">
        <f t="array" aca="1" ref="R868" ca="1">INDEX('Lorri 401b'!L:L,MATCH('Retirement Calculator'!A868,'Lorri 401b'!N:N,0),0)</f>
        <v>-18852172.984605949</v>
      </c>
      <c r="S868" s="25">
        <f t="shared" ca="1" si="787"/>
        <v>-29666291.050709095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-10867607.502898937</v>
      </c>
      <c r="R869" s="25">
        <f t="array" aca="1" ref="R869" ca="1">INDEX('Lorri 401b'!L:L,MATCH('Retirement Calculator'!A869,'Lorri 401b'!N:N,0),0)</f>
        <v>-18952469.239321031</v>
      </c>
      <c r="S869" s="25">
        <f t="shared" ca="1" si="787"/>
        <v>-29820076.74221997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-10921319.812348044</v>
      </c>
      <c r="R870" s="25">
        <f t="array" aca="1" ref="R870" ca="1">INDEX('Lorri 401b'!L:L,MATCH('Retirement Calculator'!A870,'Lorri 401b'!N:N,0),0)</f>
        <v>-19053183.395097423</v>
      </c>
      <c r="S870" s="25">
        <f t="shared" ca="1" si="787"/>
        <v>-29974503.207445465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-10975255.923086522</v>
      </c>
      <c r="R871" s="25">
        <f t="array" aca="1" ref="R871" ca="1">INDEX('Lorri 401b'!L:L,MATCH('Retirement Calculator'!A871,'Lorri 401b'!N:N,0),0)</f>
        <v>-19154317.19318955</v>
      </c>
      <c r="S871" s="25">
        <f t="shared" ca="1" si="787"/>
        <v>-30129573.11627607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-11029416.767619744</v>
      </c>
      <c r="R872" s="25">
        <f t="array" aca="1" ref="R872" ca="1">INDEX('Lorri 401b'!L:L,MATCH('Retirement Calculator'!A872,'Lorri 401b'!N:N,0),0)</f>
        <v>-19255872.38210706</v>
      </c>
      <c r="S872" s="25">
        <f t="shared" ca="1" si="787"/>
        <v>-30285289.149726804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-11083803.282338521</v>
      </c>
      <c r="R873" s="25">
        <f t="array" aca="1" ref="R873" ca="1">INDEX('Lorri 401b'!L:L,MATCH('Retirement Calculator'!A873,'Lorri 401b'!N:N,0),0)</f>
        <v>-19357850.71764506</v>
      </c>
      <c r="S873" s="25">
        <f t="shared" ca="1" si="787"/>
        <v>-30441653.999983579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-11138416.407535292</v>
      </c>
      <c r="R874" s="25">
        <f t="array" aca="1" ref="R874" ca="1">INDEX('Lorri 401b'!L:L,MATCH('Retirement Calculator'!A874,'Lorri 401b'!N:N,0),0)</f>
        <v>-19460253.962914471</v>
      </c>
      <c r="S874" s="25">
        <f t="shared" ca="1" si="787"/>
        <v>-30598670.370449763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-11193257.087420383</v>
      </c>
      <c r="R875" s="25">
        <f t="array" aca="1" ref="R875" ca="1">INDEX('Lorri 401b'!L:L,MATCH('Retirement Calculator'!A875,'Lorri 401b'!N:N,0),0)</f>
        <v>-19563083.888372503</v>
      </c>
      <c r="S875" s="25">
        <f t="shared" ca="1" si="787"/>
        <v>-30756340.975792885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-11248326.270138329</v>
      </c>
      <c r="R876" s="25">
        <f t="array" aca="1" ref="R876" ca="1">INDEX('Lorri 401b'!L:L,MATCH('Retirement Calculator'!A876,'Lorri 401b'!N:N,0),0)</f>
        <v>-19666342.271853276</v>
      </c>
      <c r="S876" s="25">
        <f t="shared" ca="1" si="787"/>
        <v>-30914668.541991606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-11303624.907784266</v>
      </c>
      <c r="R877" s="25">
        <f t="array" aca="1" ref="R877" ca="1">INDEX('Lorri 401b'!L:L,MATCH('Retirement Calculator'!A877,'Lorri 401b'!N:N,0),0)</f>
        <v>-19770030.898598552</v>
      </c>
      <c r="S877" s="25">
        <f t="shared" ca="1" si="787"/>
        <v>-31073655.80638282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-11359153.956420396</v>
      </c>
      <c r="R878" s="25">
        <f t="array" aca="1" ref="R878" ca="1">INDEX('Lorri 401b'!L:L,MATCH('Retirement Calculator'!A878,'Lorri 401b'!N:N,0),0)</f>
        <v>-19874151.561288599</v>
      </c>
      <c r="S878" s="25">
        <f t="shared" ca="1" si="787"/>
        <v>-31233305.517708994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-11414914.376092508</v>
      </c>
      <c r="R879" s="25">
        <f t="array" aca="1" ref="R879" ca="1">INDEX('Lorri 401b'!L:L,MATCH('Retirement Calculator'!A879,'Lorri 401b'!N:N,0),0)</f>
        <v>-19978706.060073189</v>
      </c>
      <c r="S879" s="25">
        <f t="shared" ca="1" si="787"/>
        <v>-31393620.436165698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-11470907.130846588</v>
      </c>
      <c r="R880" s="25">
        <f t="array" aca="1" ref="R880" ca="1">INDEX('Lorri 401b'!L:L,MATCH('Retirement Calculator'!A880,'Lorri 401b'!N:N,0),0)</f>
        <v>-20083696.202602714</v>
      </c>
      <c r="S880" s="25">
        <f t="shared" ca="1" si="787"/>
        <v>-31554603.333449304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-11527133.188745476</v>
      </c>
      <c r="R881" s="25">
        <f t="array" aca="1" ref="R881" ca="1">INDEX('Lorri 401b'!L:L,MATCH('Retirement Calculator'!A881,'Lorri 401b'!N:N,0),0)</f>
        <v>-20189123.804059446</v>
      </c>
      <c r="S881" s="25">
        <f t="shared" ca="1" si="787"/>
        <v>-31716256.992804922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-11583593.521885611</v>
      </c>
      <c r="R882" s="25">
        <f t="array" aca="1" ref="R882" ca="1">INDEX('Lorri 401b'!L:L,MATCH('Retirement Calculator'!A882,'Lorri 401b'!N:N,0),0)</f>
        <v>-20294990.687188916</v>
      </c>
      <c r="S882" s="25">
        <f t="shared" ca="1" si="787"/>
        <v>-31878584.209074527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-11640289.10641383</v>
      </c>
      <c r="R883" s="25">
        <f t="array" aca="1" ref="R883" ca="1">INDEX('Lorri 401b'!L:L,MATCH('Retirement Calculator'!A883,'Lorri 401b'!N:N,0),0)</f>
        <v>-20401298.682331424</v>
      </c>
      <c r="S883" s="25">
        <f t="shared" ca="1" si="787"/>
        <v>-32041587.788745254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-11697220.922544248</v>
      </c>
      <c r="R884" s="25">
        <f t="array" aca="1" ref="R884" ca="1">INDEX('Lorri 401b'!L:L,MATCH('Retirement Calculator'!A884,'Lorri 401b'!N:N,0),0)</f>
        <v>-20508049.627453692</v>
      </c>
      <c r="S884" s="25">
        <f t="shared" ca="1" si="787"/>
        <v>-32205270.549997941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-11754389.954575211</v>
      </c>
      <c r="R885" s="25">
        <f t="array" aca="1" ref="R885" ca="1">INDEX('Lorri 401b'!L:L,MATCH('Retirement Calculator'!A885,'Lorri 401b'!N:N,0),0)</f>
        <v>-20615245.368180636</v>
      </c>
      <c r="S885" s="25">
        <f t="shared" ca="1" si="787"/>
        <v>-32369635.322755847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-11811797.190906303</v>
      </c>
      <c r="R886" s="25">
        <f t="array" aca="1" ref="R886" ca="1">INDEX('Lorri 401b'!L:L,MATCH('Retirement Calculator'!A886,'Lorri 401b'!N:N,0),0)</f>
        <v>-20722887.757827278</v>
      </c>
      <c r="S886" s="25">
        <f t="shared" ca="1" si="787"/>
        <v>-32534684.948733583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-11869443.624055441</v>
      </c>
      <c r="R887" s="25">
        <f t="array" aca="1" ref="R887" ca="1">INDEX('Lorri 401b'!L:L,MATCH('Retirement Calculator'!A887,'Lorri 401b'!N:N,0),0)</f>
        <v>-20830978.657430779</v>
      </c>
      <c r="S887" s="25">
        <f t="shared" ca="1" si="787"/>
        <v>-32700422.281486221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-11927330.250676034</v>
      </c>
      <c r="R888" s="25">
        <f t="array" aca="1" ref="R888" ca="1">INDEX('Lorri 401b'!L:L,MATCH('Retirement Calculator'!A888,'Lorri 401b'!N:N,0),0)</f>
        <v>-20939519.93578263</v>
      </c>
      <c r="S888" s="25">
        <f t="shared" ca="1" si="787"/>
        <v>-32866850.186458662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-11985458.071574213</v>
      </c>
      <c r="R889" s="25">
        <f t="array" aca="1" ref="R889" ca="1">INDEX('Lorri 401b'!L:L,MATCH('Retirement Calculator'!A889,'Lorri 401b'!N:N,0),0)</f>
        <v>-21048513.469460946</v>
      </c>
      <c r="S889" s="25">
        <f t="shared" ca="1" si="787"/>
        <v>-33033971.54103516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-12043828.091726134</v>
      </c>
      <c r="R890" s="25">
        <f t="array" aca="1" ref="R890" ca="1">INDEX('Lorri 401b'!L:L,MATCH('Retirement Calculator'!A890,'Lorri 401b'!N:N,0),0)</f>
        <v>-21157961.14286292</v>
      </c>
      <c r="S890" s="25">
        <f t="shared" ca="1" si="787"/>
        <v>-33201789.234589055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-12102441.320295354</v>
      </c>
      <c r="R891" s="25">
        <f t="array" aca="1" ref="R891" ca="1">INDEX('Lorri 401b'!L:L,MATCH('Retirement Calculator'!A891,'Lorri 401b'!N:N,0),0)</f>
        <v>-21267864.848237403</v>
      </c>
      <c r="S891" s="25">
        <f t="shared" ca="1" si="787"/>
        <v>-33370306.168532759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-12161298.770650279</v>
      </c>
      <c r="R892" s="25">
        <f t="array" aca="1" ref="R892" ca="1">INDEX('Lorri 401b'!L:L,MATCH('Retirement Calculator'!A892,'Lorri 401b'!N:N,0),0)</f>
        <v>-21378226.485717613</v>
      </c>
      <c r="S892" s="25">
        <f t="shared" ca="1" si="787"/>
        <v>-33539525.256367892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-12220401.460381683</v>
      </c>
      <c r="R893" s="25">
        <f t="array" aca="1" ref="R893" ca="1">INDEX('Lorri 401b'!L:L,MATCH('Retirement Calculator'!A893,'Lorri 401b'!N:N,0),0)</f>
        <v>-21489047.963353992</v>
      </c>
      <c r="S893" s="25">
        <f t="shared" ca="1" si="787"/>
        <v>-33709449.423735678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-12279750.411320301</v>
      </c>
      <c r="R894" s="25">
        <f t="array" aca="1" ref="R894" ca="1">INDEX('Lorri 401b'!L:L,MATCH('Retirement Calculator'!A894,'Lorri 401b'!N:N,0),0)</f>
        <v>-21600331.197147187</v>
      </c>
      <c r="S894" s="25">
        <f t="shared" ca="1" si="787"/>
        <v>-33880081.608467489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-12339346.649554497</v>
      </c>
      <c r="R895" s="25">
        <f t="array" aca="1" ref="R895" ca="1">INDEX('Lorri 401b'!L:L,MATCH('Retirement Calculator'!A895,'Lorri 401b'!N:N,0),0)</f>
        <v>-21712078.111081187</v>
      </c>
      <c r="S895" s="25">
        <f t="shared" ca="1" si="787"/>
        <v>-34051424.760635681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-12399191.205448002</v>
      </c>
      <c r="R896" s="25">
        <f t="array" aca="1" ref="R896" ca="1">INDEX('Lorri 401b'!L:L,MATCH('Retirement Calculator'!A896,'Lorri 401b'!N:N,0),0)</f>
        <v>-21824290.63715658</v>
      </c>
      <c r="S896" s="25">
        <f t="shared" ca="1" si="787"/>
        <v>-34223481.842604578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-12459285.11365773</v>
      </c>
      <c r="R897" s="25">
        <f t="array" aca="1" ref="R897" ca="1">INDEX('Lorri 401b'!L:L,MATCH('Retirement Calculator'!A897,'Lorri 401b'!N:N,0),0)</f>
        <v>-21936970.715423953</v>
      </c>
      <c r="S897" s="25">
        <f t="shared" ca="1" si="787"/>
        <v>-34396255.829081684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-12519629.413151665</v>
      </c>
      <c r="R898" s="25">
        <f t="array" aca="1" ref="R898" ca="1">INDEX('Lorri 401b'!L:L,MATCH('Retirement Calculator'!A898,'Lorri 401b'!N:N,0),0)</f>
        <v>-22050120.294017442</v>
      </c>
      <c r="S898" s="25">
        <f t="shared" ca="1" si="787"/>
        <v>-34569749.707169108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-12580225.147226825</v>
      </c>
      <c r="R899" s="25">
        <f t="array" aca="1" ref="R899" ca="1">INDEX('Lorri 401b'!L:L,MATCH('Retirement Calculator'!A899,'Lorri 401b'!N:N,0),0)</f>
        <v>-22163741.329188403</v>
      </c>
      <c r="S899" s="25">
        <f t="shared" ca="1" si="787"/>
        <v>-34743966.476415232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-12641073.363527298</v>
      </c>
      <c r="R900" s="25">
        <f t="array" aca="1" ref="R900" ca="1">INDEX('Lorri 401b'!L:L,MATCH('Retirement Calculator'!A900,'Lorri 401b'!N:N,0),0)</f>
        <v>-22277835.785339244</v>
      </c>
      <c r="S900" s="25">
        <f t="shared" ca="1" si="787"/>
        <v>-34918909.148866542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-12702175.114062356</v>
      </c>
      <c r="R901" s="25">
        <f t="array" aca="1" ref="R901" ca="1">INDEX('Lorri 401b'!L:L,MATCH('Retirement Calculator'!A901,'Lorri 401b'!N:N,0),0)</f>
        <v>-22392405.635057379</v>
      </c>
      <c r="S901" s="25">
        <f t="shared" ca="1" si="787"/>
        <v>-35094580.749119736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-12763531.455224644</v>
      </c>
      <c r="R902" s="25">
        <f t="array" aca="1" ref="R902" ca="1">INDEX('Lorri 401b'!L:L,MATCH('Retirement Calculator'!A902,'Lorri 401b'!N:N,0),0)</f>
        <v>-22507452.859149341</v>
      </c>
      <c r="S902" s="25">
        <f t="shared" ca="1" si="787"/>
        <v>-35270984.314373985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-12825143.447808443</v>
      </c>
      <c r="R903" s="25">
        <f t="array" aca="1" ref="R903" ca="1">INDEX('Lorri 401b'!L:L,MATCH('Retirement Calculator'!A903,'Lorri 401b'!N:N,0),0)</f>
        <v>-22622979.446675017</v>
      </c>
      <c r="S903" s="25">
        <f t="shared" ca="1" si="787"/>
        <v>-35448122.894483462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-12887012.157028006</v>
      </c>
      <c r="R904" s="25">
        <f t="array" aca="1" ref="R904" ca="1">INDEX('Lorri 401b'!L:L,MATCH('Retirement Calculator'!A904,'Lorri 401b'!N:N,0),0)</f>
        <v>-22738987.394982051</v>
      </c>
      <c r="S904" s="25">
        <f t="shared" ca="1" si="787"/>
        <v>-35625999.552010059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-12949138.652535984</v>
      </c>
      <c r="R905" s="25">
        <f t="array" aca="1" ref="R905" ca="1">INDEX('Lorri 401b'!L:L,MATCH('Retirement Calculator'!A905,'Lorri 401b'!N:N,0),0)</f>
        <v>-22855478.709740363</v>
      </c>
      <c r="S905" s="25">
        <f t="shared" ca="1" si="787"/>
        <v>-35804617.362276345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-13011524.008441912</v>
      </c>
      <c r="R906" s="25">
        <f t="array" aca="1" ref="R906" ca="1">INDEX('Lorri 401b'!L:L,MATCH('Retirement Calculator'!A906,'Lorri 401b'!N:N,0),0)</f>
        <v>-22972455.404976837</v>
      </c>
      <c r="S906" s="25">
        <f t="shared" ca="1" si="787"/>
        <v>-35983979.413418747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-13074169.303330781</v>
      </c>
      <c r="R907" s="25">
        <f t="array" aca="1" ref="R907" ca="1">INDEX('Lorri 401b'!L:L,MATCH('Retirement Calculator'!A907,'Lorri 401b'!N:N,0),0)</f>
        <v>-23089919.503110129</v>
      </c>
      <c r="S907" s="25">
        <f t="shared" ca="1" si="787"/>
        <v>-36164088.806440912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-13137075.620281687</v>
      </c>
      <c r="R908" s="25">
        <f t="array" aca="1" ref="R908" ca="1">INDEX('Lorri 401b'!L:L,MATCH('Retirement Calculator'!A908,'Lorri 401b'!N:N,0),0)</f>
        <v>-23207873.034985643</v>
      </c>
      <c r="S908" s="25">
        <f t="shared" ca="1" si="787"/>
        <v>-36344948.655267328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-13200244.046886556</v>
      </c>
      <c r="R909" s="25">
        <f t="array" aca="1" ref="R909" ca="1">INDEX('Lorri 401b'!L:L,MATCH('Retirement Calculator'!A909,'Lorri 401b'!N:N,0),0)</f>
        <v>-23326318.039910637</v>
      </c>
      <c r="S909" s="25">
        <f t="shared" ca="1" si="787"/>
        <v>-36526562.086797193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-13263675.675268944</v>
      </c>
      <c r="R910" s="25">
        <f t="array" aca="1" ref="R910" ca="1">INDEX('Lorri 401b'!L:L,MATCH('Retirement Calculator'!A910,'Lorri 401b'!N:N,0),0)</f>
        <v>-23445256.565689486</v>
      </c>
      <c r="S910" s="25">
        <f t="shared" ca="1" si="787"/>
        <v>-36708932.24095843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-13327371.602102926</v>
      </c>
      <c r="R911" s="25">
        <f t="array" aca="1" ref="R911" ca="1">INDEX('Lorri 401b'!L:L,MATCH('Retirement Calculator'!A911,'Lorri 401b'!N:N,0),0)</f>
        <v>-23564690.66865908</v>
      </c>
      <c r="S911" s="25">
        <f t="shared" ca="1" si="787"/>
        <v>-36892062.270762004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-13391332.928632049</v>
      </c>
      <c r="R912" s="25">
        <f t="array" aca="1" ref="R912" ca="1">INDEX('Lorri 401b'!L:L,MATCH('Retirement Calculator'!A912,'Lorri 401b'!N:N,0),0)</f>
        <v>-23684622.413724381</v>
      </c>
      <c r="S912" s="25">
        <f t="shared" ca="1" si="787"/>
        <v>-37075955.342356429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-13455560.760688378</v>
      </c>
      <c r="R913" s="25">
        <f t="array" aca="1" ref="R913" ca="1">INDEX('Lorri 401b'!L:L,MATCH('Retirement Calculator'!A913,'Lorri 401b'!N:N,0),0)</f>
        <v>-23805053.874394123</v>
      </c>
      <c r="S913" s="25">
        <f t="shared" ca="1" si="787"/>
        <v>-37260614.635082498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-13520056.208711607</v>
      </c>
      <c r="R914" s="25">
        <f t="array" aca="1" ref="R914" ca="1">INDEX('Lorri 401b'!L:L,MATCH('Retirement Calculator'!A914,'Lorri 401b'!N:N,0),0)</f>
        <v>-23925987.132816654</v>
      </c>
      <c r="S914" s="25">
        <f t="shared" ca="1" si="787"/>
        <v>-37446043.341528259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-13584820.387768267</v>
      </c>
      <c r="R915" s="25">
        <f t="array" aca="1" ref="R915" ca="1">INDEX('Lorri 401b'!L:L,MATCH('Retirement Calculator'!A915,'Lorri 401b'!N:N,0),0)</f>
        <v>-24047424.279815946</v>
      </c>
      <c r="S915" s="25">
        <f t="shared" ca="1" si="787"/>
        <v>-37632244.667584211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-13649854.417570995</v>
      </c>
      <c r="R916" s="25">
        <f t="array" aca="1" ref="R916" ca="1">INDEX('Lorri 401b'!L:L,MATCH('Retirement Calculator'!A916,'Lorri 401b'!N:N,0),0)</f>
        <v>-24169367.414927732</v>
      </c>
      <c r="S916" s="25">
        <f t="shared" ca="1" si="787"/>
        <v>-37819221.832498729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-13715159.422497902</v>
      </c>
      <c r="R917" s="25">
        <f t="array" aca="1" ref="R917" ca="1">INDEX('Lorri 401b'!L:L,MATCH('Retirement Calculator'!A917,'Lorri 401b'!N:N,0),0)</f>
        <v>-24291818.64643582</v>
      </c>
      <c r="S917" s="25">
        <f t="shared" ca="1" si="787"/>
        <v>-38006978.068933725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-13780736.531612005</v>
      </c>
      <c r="R918" s="25">
        <f t="array" aca="1" ref="R918" ca="1">INDEX('Lorri 401b'!L:L,MATCH('Retirement Calculator'!A918,'Lorri 401b'!N:N,0),0)</f>
        <v>-24414780.091408525</v>
      </c>
      <c r="S918" s="25">
        <f t="shared" ca="1" si="787"/>
        <v>-38195516.62302053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-13846586.878680749</v>
      </c>
      <c r="R919" s="25">
        <f t="array" aca="1" ref="R919" ca="1">INDEX('Lorri 401b'!L:L,MATCH('Retirement Calculator'!A919,'Lorri 401b'!N:N,0),0)</f>
        <v>-24538253.875735283</v>
      </c>
      <c r="S919" s="25">
        <f t="shared" ca="1" si="787"/>
        <v>-38384840.754416034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-13912711.602195613</v>
      </c>
      <c r="R920" s="25">
        <f t="array" aca="1" ref="R920" ca="1">INDEX('Lorri 401b'!L:L,MATCH('Retirement Calculator'!A920,'Lorri 401b'!N:N,0),0)</f>
        <v>-24662242.134163402</v>
      </c>
      <c r="S920" s="25">
        <f t="shared" ca="1" si="787"/>
        <v>-38574953.736359015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-13979111.845391789</v>
      </c>
      <c r="R921" s="25">
        <f t="array" aca="1" ref="R921" ca="1">INDEX('Lorri 401b'!L:L,MATCH('Retirement Calculator'!A921,'Lorri 401b'!N:N,0),0)</f>
        <v>-24786747.010334972</v>
      </c>
      <c r="S921" s="25">
        <f t="shared" ca="1" si="787"/>
        <v>-38765858.855726764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-14045788.75626795</v>
      </c>
      <c r="R922" s="25">
        <f t="array" aca="1" ref="R922" ca="1">INDEX('Lorri 401b'!L:L,MATCH('Retirement Calculator'!A922,'Lorri 401b'!N:N,0),0)</f>
        <v>-24911770.656823922</v>
      </c>
      <c r="S922" s="25">
        <f t="shared" ca="1" si="787"/>
        <v>-38957559.413091868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-14112743.487606095</v>
      </c>
      <c r="R923" s="25">
        <f t="array" aca="1" ref="R923" ca="1">INDEX('Lorri 401b'!L:L,MATCH('Retirement Calculator'!A923,'Lorri 401b'!N:N,0),0)</f>
        <v>-25037315.235173244</v>
      </c>
      <c r="S923" s="25">
        <f t="shared" ca="1" si="787"/>
        <v>-39150058.722779341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-14179977.196991483</v>
      </c>
      <c r="R924" s="25">
        <f t="array" aca="1" ref="R924" ca="1">INDEX('Lorri 401b'!L:L,MATCH('Retirement Calculator'!A924,'Lorri 401b'!N:N,0),0)</f>
        <v>-25163382.915932354</v>
      </c>
      <c r="S924" s="25">
        <f t="shared" ca="1" si="787"/>
        <v>-39343360.112923838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-14247491.046832642</v>
      </c>
      <c r="R925" s="25">
        <f t="array" aca="1" ref="R925" ca="1">INDEX('Lorri 401b'!L:L,MATCH('Retirement Calculator'!A925,'Lorri 401b'!N:N,0),0)</f>
        <v>-25289975.878694627</v>
      </c>
      <c r="S925" s="25">
        <f t="shared" ca="1" si="787"/>
        <v>-39537466.925527267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-14315286.204381471</v>
      </c>
      <c r="R926" s="25">
        <f t="array" aca="1" ref="R926" ca="1">INDEX('Lorri 401b'!L:L,MATCH('Retirement Calculator'!A926,'Lorri 401b'!N:N,0),0)</f>
        <v>-25417096.312135078</v>
      </c>
      <c r="S926" s="25">
        <f t="shared" ca="1" si="787"/>
        <v>-39732382.516516551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-14383363.841753423</v>
      </c>
      <c r="R927" s="25">
        <f t="array" aca="1" ref="R927" ca="1">INDEX('Lorri 401b'!L:L,MATCH('Retirement Calculator'!A927,'Lorri 401b'!N:N,0),0)</f>
        <v>-25544746.414048195</v>
      </c>
      <c r="S927" s="25">
        <f t="shared" ca="1" si="787"/>
        <v>-39928110.255801618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-14451725.135947756</v>
      </c>
      <c r="R928" s="25">
        <f t="array" aca="1" ref="R928" ca="1">INDEX('Lorri 401b'!L:L,MATCH('Retirement Calculator'!A928,'Lorri 401b'!N:N,0),0)</f>
        <v>-25672928.39138595</v>
      </c>
      <c r="S928" s="25">
        <f t="shared" ca="1" si="787"/>
        <v>-40124653.527333707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-14520371.268867901</v>
      </c>
      <c r="R929" s="25">
        <f t="array" aca="1" ref="R929" ca="1">INDEX('Lorri 401b'!L:L,MATCH('Retirement Calculator'!A929,'Lorri 401b'!N:N,0),0)</f>
        <v>-25801644.460295945</v>
      </c>
      <c r="S929" s="25">
        <f t="shared" ca="1" si="787"/>
        <v>-40322015.729163848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-14589303.427341878</v>
      </c>
      <c r="R930" s="25">
        <f t="array" aca="1" ref="R930" ca="1">INDEX('Lorri 401b'!L:L,MATCH('Retirement Calculator'!A930,'Lorri 401b'!N:N,0),0)</f>
        <v>-25930896.846159734</v>
      </c>
      <c r="S930" s="25">
        <f t="shared" ca="1" si="787"/>
        <v>-40520200.273501612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-14658522.803142831</v>
      </c>
      <c r="R931" s="25">
        <f t="array" aca="1" ref="R931" ca="1">INDEX('Lorri 401b'!L:L,MATCH('Retirement Calculator'!A931,'Lorri 401b'!N:N,0),0)</f>
        <v>-26060687.783631288</v>
      </c>
      <c r="S931" s="25">
        <f t="shared" ca="1" si="787"/>
        <v>-40719210.586774118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-14728030.593009621</v>
      </c>
      <c r="R932" s="25">
        <f t="array" aca="1" ref="R932" ca="1">INDEX('Lorri 401b'!L:L,MATCH('Retirement Calculator'!A932,'Lorri 401b'!N:N,0),0)</f>
        <v>-26191019.51667564</v>
      </c>
      <c r="S932" s="25">
        <f t="shared" ca="1" si="787"/>
        <v>-40919050.109685257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-14797827.998667521</v>
      </c>
      <c r="R933" s="25">
        <f t="array" aca="1" ref="R933" ca="1">INDEX('Lorri 401b'!L:L,MATCH('Retirement Calculator'!A933,'Lorri 401b'!N:N,0),0)</f>
        <v>-26321894.298607677</v>
      </c>
      <c r="S933" s="25">
        <f t="shared" ca="1" si="787"/>
        <v>-41119722.2972752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-14867916.226848997</v>
      </c>
      <c r="R934" s="25">
        <f t="array" aca="1" ref="R934" ca="1">INDEX('Lorri 401b'!L:L,MATCH('Retirement Calculator'!A934,'Lorri 401b'!N:N,0),0)</f>
        <v>-26453314.392131098</v>
      </c>
      <c r="S934" s="25">
        <f t="shared" ca="1" si="787"/>
        <v>-41321230.618980095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-14938296.489314564</v>
      </c>
      <c r="R935" s="25">
        <f t="array" aca="1" ref="R935" ca="1">INDEX('Lorri 401b'!L:L,MATCH('Retirement Calculator'!A935,'Lorri 401b'!N:N,0),0)</f>
        <v>-26585282.06937753</v>
      </c>
      <c r="S935" s="25">
        <f t="shared" ca="1" si="787"/>
        <v>-41523578.558692098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-15008970.002873736</v>
      </c>
      <c r="R936" s="25">
        <f t="array" aca="1" ref="R936" ca="1">INDEX('Lorri 401b'!L:L,MATCH('Retirement Calculator'!A936,'Lorri 401b'!N:N,0),0)</f>
        <v>-26717799.611945827</v>
      </c>
      <c r="S936" s="25">
        <f t="shared" ca="1" si="787"/>
        <v>-41726769.614819564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-15079937.989406072</v>
      </c>
      <c r="R937" s="25">
        <f t="array" aca="1" ref="R937" ca="1">INDEX('Lorri 401b'!L:L,MATCH('Retirement Calculator'!A937,'Lorri 401b'!N:N,0),0)</f>
        <v>-26850869.310941488</v>
      </c>
      <c r="S937" s="25">
        <f t="shared" ca="1" si="787"/>
        <v>-41930807.300347559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-15151201.675882291</v>
      </c>
      <c r="R938" s="25">
        <f t="array" aca="1" ref="R938" ca="1">INDEX('Lorri 401b'!L:L,MATCH('Retirement Calculator'!A938,'Lorri 401b'!N:N,0),0)</f>
        <v>-26984493.467016298</v>
      </c>
      <c r="S938" s="25">
        <f t="shared" ca="1" si="787"/>
        <v>-42135695.142898589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-15222762.294385495</v>
      </c>
      <c r="R939" s="25">
        <f t="array" aca="1" ref="R939" ca="1">INDEX('Lorri 401b'!L:L,MATCH('Retirement Calculator'!A939,'Lorri 401b'!N:N,0),0)</f>
        <v>-27118674.390408088</v>
      </c>
      <c r="S939" s="25">
        <f t="shared" ca="1" si="787"/>
        <v>-42341436.684793584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-15294621.082132462</v>
      </c>
      <c r="R940" s="25">
        <f t="array" aca="1" ref="R940" ca="1">INDEX('Lorri 401b'!L:L,MATCH('Retirement Calculator'!A940,'Lorri 401b'!N:N,0),0)</f>
        <v>-27253414.400980677</v>
      </c>
      <c r="S940" s="25">
        <f t="shared" ca="1" si="787"/>
        <v>-42548035.48311314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-15366779.281495042</v>
      </c>
      <c r="R941" s="25">
        <f t="array" aca="1" ref="R941" ca="1">INDEX('Lorri 401b'!L:L,MATCH('Retirement Calculator'!A941,'Lorri 401b'!N:N,0),0)</f>
        <v>-27388715.828263987</v>
      </c>
      <c r="S941" s="25">
        <f t="shared" ca="1" si="787"/>
        <v>-42755495.109759033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-15439238.140021633</v>
      </c>
      <c r="R942" s="25">
        <f t="array" aca="1" ref="R942" ca="1">INDEX('Lorri 401b'!L:L,MATCH('Retirement Calculator'!A942,'Lorri 401b'!N:N,0),0)</f>
        <v>-27524581.011494309</v>
      </c>
      <c r="S942" s="25">
        <f t="shared" ca="1" si="787"/>
        <v>-42963819.151515946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-15511998.910458751</v>
      </c>
      <c r="R943" s="25">
        <f t="array" aca="1" ref="R943" ca="1">INDEX('Lorri 401b'!L:L,MATCH('Retirement Calculator'!A943,'Lorri 401b'!N:N,0),0)</f>
        <v>-27661012.299654756</v>
      </c>
      <c r="S943" s="25">
        <f t="shared" ca="1" si="787"/>
        <v>-43173011.21011351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-15585062.85077269</v>
      </c>
      <c r="R944" s="25">
        <f t="array" aca="1" ref="R944" ca="1">INDEX('Lorri 401b'!L:L,MATCH('Retirement Calculator'!A944,'Lorri 401b'!N:N,0),0)</f>
        <v>-27798012.051515874</v>
      </c>
      <c r="S944" s="25">
        <f t="shared" ca="1" si="787"/>
        <v>-43383074.902288564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-15658431.224171272</v>
      </c>
      <c r="R945" s="25">
        <f t="array" aca="1" ref="R945" ca="1">INDEX('Lorri 401b'!L:L,MATCH('Retirement Calculator'!A945,'Lorri 401b'!N:N,0),0)</f>
        <v>-27935582.63567641</v>
      </c>
      <c r="S945" s="25">
        <f t="shared" ca="1" si="787"/>
        <v>-43594013.85984768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-15732105.299125681</v>
      </c>
      <c r="R946" s="25">
        <f t="array" aca="1" ref="R946" ca="1">INDEX('Lorri 401b'!L:L,MATCH('Retirement Calculator'!A946,'Lorri 401b'!N:N,0),0)</f>
        <v>-28073726.430604283</v>
      </c>
      <c r="S946" s="25">
        <f t="shared" ca="1" si="787"/>
        <v>-43805831.729729965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-15806086.349392399</v>
      </c>
      <c r="R947" s="25">
        <f t="array" aca="1" ref="R947" ca="1">INDEX('Lorri 401b'!L:L,MATCH('Retirement Calculator'!A947,'Lorri 401b'!N:N,0),0)</f>
        <v>-28212445.824677687</v>
      </c>
      <c r="S947" s="25">
        <f t="shared" ca="1" si="787"/>
        <v>-44018532.17407009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-15880375.654035229</v>
      </c>
      <c r="R948" s="25">
        <f t="array" aca="1" ref="R948" ca="1">INDEX('Lorri 401b'!L:L,MATCH('Retirement Calculator'!A948,'Lorri 401b'!N:N,0),0)</f>
        <v>-28351743.216226399</v>
      </c>
      <c r="S948" s="25">
        <f t="shared" ca="1" si="787"/>
        <v>-44232118.870261624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-15954974.497447403</v>
      </c>
      <c r="R949" s="25">
        <f t="array" aca="1" ref="R949" ca="1">INDEX('Lorri 401b'!L:L,MATCH('Retirement Calculator'!A949,'Lorri 401b'!N:N,0),0)</f>
        <v>-28491621.013573229</v>
      </c>
      <c r="S949" s="25">
        <f t="shared" ca="1" si="787"/>
        <v>-44446595.511020631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-16029884.169373795</v>
      </c>
      <c r="R950" s="25">
        <f t="array" aca="1" ref="R950" ca="1">INDEX('Lorri 401b'!L:L,MATCH('Retirement Calculator'!A950,'Lorri 401b'!N:N,0),0)</f>
        <v>-28632081.635075673</v>
      </c>
      <c r="S950" s="25">
        <f t="shared" ca="1" si="787"/>
        <v>-44661965.804449469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-16105105.964933215</v>
      </c>
      <c r="R951" s="25">
        <f t="array" aca="1" ref="R951" ca="1">INDEX('Lorri 401b'!L:L,MATCH('Retirement Calculator'!A951,'Lorri 401b'!N:N,0),0)</f>
        <v>-28773127.509167708</v>
      </c>
      <c r="S951" s="25">
        <f t="shared" ca="1" si="787"/>
        <v>-44878233.474100925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-16180641.184640797</v>
      </c>
      <c r="R952" s="25">
        <f t="array" aca="1" ref="R952" ca="1">INDEX('Lorri 401b'!L:L,MATCH('Retirement Calculator'!A952,'Lorri 401b'!N:N,0),0)</f>
        <v>-28914761.074401796</v>
      </c>
      <c r="S952" s="25">
        <f t="shared" ca="1" si="787"/>
        <v>-45095402.259042591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-16256491.134430494</v>
      </c>
      <c r="R953" s="25">
        <f t="array" aca="1" ref="R953" ca="1">INDEX('Lorri 401b'!L:L,MATCH('Retirement Calculator'!A953,'Lorri 401b'!N:N,0),0)</f>
        <v>-29056984.779491026</v>
      </c>
      <c r="S953" s="25">
        <f t="shared" ca="1" si="787"/>
        <v>-45313475.91392152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-16332657.125677649</v>
      </c>
      <c r="R954" s="25">
        <f t="array" aca="1" ref="R954" ca="1">INDEX('Lorri 401b'!L:L,MATCH('Retirement Calculator'!A954,'Lorri 401b'!N:N,0),0)</f>
        <v>-29199801.083351459</v>
      </c>
      <c r="S954" s="25">
        <f t="shared" ca="1" si="787"/>
        <v>-45532458.209029108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-16409140.475221667</v>
      </c>
      <c r="R955" s="25">
        <f t="array" aca="1" ref="R955" ca="1">INDEX('Lorri 401b'!L:L,MATCH('Retirement Calculator'!A955,'Lorri 401b'!N:N,0),0)</f>
        <v>-29343212.455144644</v>
      </c>
      <c r="S955" s="25">
        <f t="shared" ca="1" si="787"/>
        <v>-45752352.930366307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-16485942.505388785</v>
      </c>
      <c r="R956" s="25">
        <f t="array" aca="1" ref="R956" ca="1">INDEX('Lorri 401b'!L:L,MATCH('Retirement Calculator'!A956,'Lorri 401b'!N:N,0),0)</f>
        <v>-29487221.374320302</v>
      </c>
      <c r="S956" s="25">
        <f t="shared" ca="1" si="787"/>
        <v>-45973163.879709087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-16563064.544014933</v>
      </c>
      <c r="R957" s="25">
        <f t="array" aca="1" ref="R957" ca="1">INDEX('Lorri 401b'!L:L,MATCH('Retirement Calculator'!A957,'Lorri 401b'!N:N,0),0)</f>
        <v>-29631830.330659192</v>
      </c>
      <c r="S957" s="25">
        <f t="shared" ca="1" si="787"/>
        <v>-46194894.874674127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-16640507.924468689</v>
      </c>
      <c r="R958" s="25">
        <f t="array" aca="1" ref="R958" ca="1">INDEX('Lorri 401b'!L:L,MATCH('Retirement Calculator'!A958,'Lorri 401b'!N:N,0),0)</f>
        <v>-29777041.824316159</v>
      </c>
      <c r="S958" s="25">
        <f t="shared" ca="1" si="787"/>
        <v>-46417549.748784848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-16718273.985674337</v>
      </c>
      <c r="R959" s="25">
        <f t="array" aca="1" ref="R959" ca="1">INDEX('Lorri 401b'!L:L,MATCH('Retirement Calculator'!A959,'Lorri 401b'!N:N,0),0)</f>
        <v>-29922858.365863364</v>
      </c>
      <c r="S959" s="25">
        <f t="shared" ca="1" si="787"/>
        <v>-46641132.351537704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-16796364.072135009</v>
      </c>
      <c r="R960" s="25">
        <f t="array" aca="1" ref="R960" ca="1">INDEX('Lorri 401b'!L:L,MATCH('Retirement Calculator'!A960,'Lorri 401b'!N:N,0),0)</f>
        <v>-30069282.476333681</v>
      </c>
      <c r="S960" s="25">
        <f t="shared" ca="1" si="787"/>
        <v>-46865646.548468694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-16874779.533955932</v>
      </c>
      <c r="R961" s="25">
        <f t="array" aca="1" ref="R961" ca="1">INDEX('Lorri 401b'!L:L,MATCH('Retirement Calculator'!A961,'Lorri 401b'!N:N,0),0)</f>
        <v>-30216316.687264293</v>
      </c>
      <c r="S961" s="25">
        <f t="shared" ca="1" si="787"/>
        <v>-47091096.221220225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-16953521.726867773</v>
      </c>
      <c r="R962" s="25">
        <f t="array" aca="1" ref="R962" ca="1">INDEX('Lorri 401b'!L:L,MATCH('Retirement Calculator'!A962,'Lorri 401b'!N:N,0),0)</f>
        <v>-30363963.540740449</v>
      </c>
      <c r="S962" s="25">
        <f t="shared" ca="1" si="787"/>
        <v>-47317485.267608225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-17032592.012250081</v>
      </c>
      <c r="R963" s="25">
        <f t="array" aca="1" ref="R963" ca="1">INDEX('Lorri 401b'!L:L,MATCH('Retirement Calculator'!A963,'Lorri 401b'!N:N,0),0)</f>
        <v>-30512225.589439422</v>
      </c>
      <c r="S963" s="25">
        <f t="shared" ca="1" si="787"/>
        <v>-47544817.601689503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-17111991.757154815</v>
      </c>
      <c r="R964" s="25">
        <f t="array" aca="1" ref="R964" ca="1">INDEX('Lorri 401b'!L:L,MATCH('Retirement Calculator'!A964,'Lorri 401b'!N:N,0),0)</f>
        <v>-30661105.39667464</v>
      </c>
      <c r="S964" s="25">
        <f t="shared" ca="1" si="787"/>
        <v>-47773097.153829455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-17191722.334329985</v>
      </c>
      <c r="R965" s="25">
        <f t="array" aca="1" ref="R965" ca="1">INDEX('Lorri 401b'!L:L,MATCH('Retirement Calculator'!A965,'Lorri 401b'!N:N,0),0)</f>
        <v>-30810605.536440007</v>
      </c>
      <c r="S965" s="25">
        <f t="shared" ca="1" si="787"/>
        <v>-48002327.870769992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-17271785.122243386</v>
      </c>
      <c r="R966" s="25">
        <f t="array" aca="1" ref="R966" ca="1">INDEX('Lorri 401b'!L:L,MATCH('Retirement Calculator'!A966,'Lorri 401b'!N:N,0),0)</f>
        <v>-30960728.593454394</v>
      </c>
      <c r="S966" s="25">
        <f t="shared" ca="1" si="787"/>
        <v>-48232513.71569778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-17352181.505106427</v>
      </c>
      <c r="R967" s="25">
        <f t="array" aca="1" ref="R967" ca="1">INDEX('Lorri 401b'!L:L,MATCH('Retirement Calculator'!A967,'Lorri 401b'!N:N,0),0)</f>
        <v>-31111477.163206343</v>
      </c>
      <c r="S967" s="25">
        <f t="shared" ca="1" si="787"/>
        <v>-48463658.668312773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-17432912.872898065</v>
      </c>
      <c r="R968" s="25">
        <f t="array" aca="1" ref="R968" ca="1">INDEX('Lorri 401b'!L:L,MATCH('Retirement Calculator'!A968,'Lorri 401b'!N:N,0),0)</f>
        <v>-31262853.851998925</v>
      </c>
      <c r="S968" s="25">
        <f t="shared" ca="1" si="787"/>
        <v>-48695766.72489699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-17513980.621388834</v>
      </c>
      <c r="R969" s="25">
        <f t="array" aca="1" ref="R969" ca="1">INDEX('Lorri 401b'!L:L,MATCH('Retirement Calculator'!A969,'Lorri 401b'!N:N,0),0)</f>
        <v>-31414861.27699481</v>
      </c>
      <c r="S969" s="25">
        <f t="shared" ca="1" si="787"/>
        <v>-48928841.898383647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-17595386.152164981</v>
      </c>
      <c r="R970" s="25">
        <f t="array" aca="1" ref="R970" ca="1">INDEX('Lorri 401b'!L:L,MATCH('Retirement Calculator'!A970,'Lorri 401b'!N:N,0),0)</f>
        <v>-31567502.066261508</v>
      </c>
      <c r="S970" s="25">
        <f t="shared" ca="1" si="787"/>
        <v>-49162888.218426488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-17677130.872652695</v>
      </c>
      <c r="R971" s="25">
        <f t="array" aca="1" ref="R971" ca="1">INDEX('Lorri 401b'!L:L,MATCH('Retirement Calculator'!A971,'Lorri 401b'!N:N,0),0)</f>
        <v>-31720778.858816817</v>
      </c>
      <c r="S971" s="25">
        <f t="shared" ca="1" si="787"/>
        <v>-49397909.731469512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-17759216.196142439</v>
      </c>
      <c r="R972" s="25">
        <f t="array" aca="1" ref="R972" ca="1">INDEX('Lorri 401b'!L:L,MATCH('Retirement Calculator'!A972,'Lorri 401b'!N:N,0),0)</f>
        <v>-31874694.304674443</v>
      </c>
      <c r="S972" s="25">
        <f t="shared" ca="1" si="787"/>
        <v>-49633910.500816882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-17841643.541813392</v>
      </c>
      <c r="R973" s="25">
        <f t="array" aca="1" ref="R973" ca="1">INDEX('Lorri 401b'!L:L,MATCH('Retirement Calculator'!A973,'Lorri 401b'!N:N,0),0)</f>
        <v>-32029251.064889807</v>
      </c>
      <c r="S973" s="25">
        <f t="shared" ca="1" si="787"/>
        <v>-49870894.606703199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-17924414.334757973</v>
      </c>
      <c r="R974" s="25">
        <f t="array" aca="1" ref="R974" ca="1">INDEX('Lorri 401b'!L:L,MATCH('Retirement Calculator'!A974,'Lorri 401b'!N:N,0),0)</f>
        <v>-32184451.811606068</v>
      </c>
      <c r="S974" s="25">
        <f t="shared" ca="1" si="787"/>
        <v>-50108866.146364041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-18007530.00600649</v>
      </c>
      <c r="R975" s="25">
        <f t="array" aca="1" ref="R975" ca="1">INDEX('Lorri 401b'!L:L,MATCH('Retirement Calculator'!A975,'Lorri 401b'!N:N,0),0)</f>
        <v>-32340299.228100315</v>
      </c>
      <c r="S975" s="25">
        <f t="shared" ca="1" si="787"/>
        <v>-50347829.234106809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-18090991.992551878</v>
      </c>
      <c r="R976" s="25">
        <f t="array" aca="1" ref="R976" ca="1">INDEX('Lorri 401b'!L:L,MATCH('Retirement Calculator'!A976,'Lorri 401b'!N:N,0),0)</f>
        <v>-32496796.008829955</v>
      </c>
      <c r="S976" s="25">
        <f t="shared" ca="1" si="787"/>
        <v>-50587788.001381829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-18174801.737374537</v>
      </c>
      <c r="R977" s="25">
        <f t="array" aca="1" ref="R977" ca="1">INDEX('Lorri 401b'!L:L,MATCH('Retirement Calculator'!A977,'Lorri 401b'!N:N,0),0)</f>
        <v>-32653944.859479301</v>
      </c>
      <c r="S977" s="25">
        <f t="shared" ca="1" si="787"/>
        <v>-50828746.596853837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-18258960.689467289</v>
      </c>
      <c r="R978" s="25">
        <f t="array" aca="1" ref="R978" ca="1">INDEX('Lorri 401b'!L:L,MATCH('Retirement Calculator'!A978,'Lorri 401b'!N:N,0),0)</f>
        <v>-32811748.497006353</v>
      </c>
      <c r="S978" s="25">
        <f t="shared" ca="1" si="787"/>
        <v>-51070709.186473638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-18343470.30386043</v>
      </c>
      <c r="R979" s="25">
        <f t="array" aca="1" ref="R979" ca="1">INDEX('Lorri 401b'!L:L,MATCH('Retirement Calculator'!A979,'Lorri 401b'!N:N,0),0)</f>
        <v>-32970209.649689768</v>
      </c>
      <c r="S979" s="25">
        <f t="shared" ca="1" si="787"/>
        <v>-51313679.953550197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-18428332.041646875</v>
      </c>
      <c r="R980" s="25">
        <f t="array" aca="1" ref="R980" ca="1">INDEX('Lorri 401b'!L:L,MATCH('Retirement Calculator'!A980,'Lorri 401b'!N:N,0),0)</f>
        <v>-33129331.057176031</v>
      </c>
      <c r="S980" s="25">
        <f t="shared" ca="1" si="787"/>
        <v>-51557663.098822907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-18513547.370007429</v>
      </c>
      <c r="R981" s="25">
        <f t="array" aca="1" ref="R981" ca="1">INDEX('Lorri 401b'!L:L,MATCH('Retirement Calculator'!A981,'Lorri 401b'!N:N,0),0)</f>
        <v>-33289115.470526818</v>
      </c>
      <c r="S981" s="25">
        <f t="shared" ca="1" si="787"/>
        <v>-51802662.840534247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-18599117.762236152</v>
      </c>
      <c r="R982" s="25">
        <f t="array" aca="1" ref="R982" ca="1">INDEX('Lorri 401b'!L:L,MATCH('Retirement Calculator'!A982,'Lorri 401b'!N:N,0),0)</f>
        <v>-33449565.652266569</v>
      </c>
      <c r="S982" s="25">
        <f t="shared" ca="1" si="787"/>
        <v>-52048683.414502725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-18685044.697765827</v>
      </c>
      <c r="R983" s="25">
        <f t="array" aca="1" ref="R983" ca="1">INDEX('Lorri 401b'!L:L,MATCH('Retirement Calculator'!A983,'Lorri 401b'!N:N,0),0)</f>
        <v>-33610684.376430236</v>
      </c>
      <c r="S983" s="25">
        <f t="shared" ca="1" si="787"/>
        <v>-52295729.074196063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-18771329.662193544</v>
      </c>
      <c r="R984" s="25">
        <f t="array" aca="1" ref="R984" ca="1">INDEX('Lorri 401b'!L:L,MATCH('Retirement Calculator'!A984,'Lorri 401b'!N:N,0),0)</f>
        <v>-33772474.428611249</v>
      </c>
      <c r="S984" s="25">
        <f t="shared" ca="1" si="787"/>
        <v>-52543804.090804793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-18857974.147306375</v>
      </c>
      <c r="R985" s="25">
        <f t="array" aca="1" ref="R985" ca="1">INDEX('Lorri 401b'!L:L,MATCH('Retirement Calculator'!A985,'Lorri 401b'!N:N,0),0)</f>
        <v>-33934938.606009685</v>
      </c>
      <c r="S985" s="25">
        <f t="shared" ca="1" si="787"/>
        <v>-52792912.75331606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-18944979.651107177</v>
      </c>
      <c r="R986" s="25">
        <f t="array" aca="1" ref="R986" ca="1">INDEX('Lorri 401b'!L:L,MATCH('Retirement Calculator'!A986,'Lorri 401b'!N:N,0),0)</f>
        <v>-34098079.717480615</v>
      </c>
      <c r="S986" s="25">
        <f t="shared" ca="1" si="787"/>
        <v>-53043059.368587792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-19032347.677840482</v>
      </c>
      <c r="R987" s="25">
        <f t="array" aca="1" ref="R987" ca="1">INDEX('Lorri 401b'!L:L,MATCH('Retirement Calculator'!A987,'Lorri 401b'!N:N,0),0)</f>
        <v>-34261900.583582669</v>
      </c>
      <c r="S987" s="25">
        <f t="shared" ca="1" si="787"/>
        <v>-53294248.261423156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-19120079.738018509</v>
      </c>
      <c r="R988" s="25">
        <f t="array" aca="1" ref="R988" ca="1">INDEX('Lorri 401b'!L:L,MATCH('Retirement Calculator'!A988,'Lorri 401b'!N:N,0),0)</f>
        <v>-34426404.036626816</v>
      </c>
      <c r="S988" s="25">
        <f t="shared" ca="1" si="787"/>
        <v>-53546483.774645329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-19208177.348447278</v>
      </c>
      <c r="R989" s="25">
        <f t="array" aca="1" ref="R989" ca="1">INDEX('Lorri 401b'!L:L,MATCH('Retirement Calculator'!A989,'Lorri 401b'!N:N,0),0)</f>
        <v>-34591592.920725316</v>
      </c>
      <c r="S989" s="25">
        <f t="shared" ca="1" si="787"/>
        <v>-53799770.269172594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-19296642.032252833</v>
      </c>
      <c r="R990" s="25">
        <f t="array" aca="1" ref="R990" ca="1">INDEX('Lorri 401b'!L:L,MATCH('Retirement Calculator'!A990,'Lorri 401b'!N:N,0),0)</f>
        <v>-34757470.091840893</v>
      </c>
      <c r="S990" s="25">
        <f t="shared" ca="1" si="787"/>
        <v>-54054112.124093726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-19385475.318907581</v>
      </c>
      <c r="R991" s="25">
        <f t="array" aca="1" ref="R991" ca="1">INDEX('Lorri 401b'!L:L,MATCH('Retirement Calculator'!A991,'Lorri 401b'!N:N,0),0)</f>
        <v>-34924038.417836115</v>
      </c>
      <c r="S991" s="25">
        <f t="shared" ca="1" si="787"/>
        <v>-54309513.736743696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-19474678.744256724</v>
      </c>
      <c r="R992" s="25">
        <f t="array" aca="1" ref="R992" ca="1">INDEX('Lorri 401b'!L:L,MATCH('Retirement Calculator'!A992,'Lorri 401b'!N:N,0),0)</f>
        <v>-35091300.778522983</v>
      </c>
      <c r="S992" s="25">
        <f t="shared" ca="1" si="787"/>
        <v>-54565979.522779703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-19564253.850544818</v>
      </c>
      <c r="R993" s="25">
        <f t="array" aca="1" ref="R993" ca="1">INDEX('Lorri 401b'!L:L,MATCH('Retirement Calculator'!A993,'Lorri 401b'!N:N,0),0)</f>
        <v>-35259260.06571272</v>
      </c>
      <c r="S993" s="25">
        <f t="shared" ca="1" si="787"/>
        <v>-54823513.916257538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-19654202.186442446</v>
      </c>
      <c r="R994" s="25">
        <f t="array" aca="1" ref="R994" ca="1">INDEX('Lorri 401b'!L:L,MATCH('Retirement Calculator'!A994,'Lorri 401b'!N:N,0),0)</f>
        <v>-35427919.183265746</v>
      </c>
      <c r="S994" s="25">
        <f t="shared" ca="1" si="787"/>
        <v>-55082121.369708195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-19744525.307072982</v>
      </c>
      <c r="R995" s="25">
        <f t="array" aca="1" ref="R995" ca="1">INDEX('Lorri 401b'!L:L,MATCH('Retirement Calculator'!A995,'Lorri 401b'!N:N,0),0)</f>
        <v>-35597281.04714191</v>
      </c>
      <c r="S995" s="25">
        <f t="shared" ca="1" si="787"/>
        <v>-55341806.354214892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-19835224.774039481</v>
      </c>
      <c r="R996" s="25">
        <f t="array" aca="1" ref="R996" ca="1">INDEX('Lorri 401b'!L:L,MATCH('Retirement Calculator'!A996,'Lorri 401b'!N:N,0),0)</f>
        <v>-35767348.585450888</v>
      </c>
      <c r="S996" s="25">
        <f t="shared" ca="1" si="787"/>
        <v>-55602573.359490365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-19926302.15545167</v>
      </c>
      <c r="R997" s="25">
        <f t="array" aca="1" ref="R997" ca="1">INDEX('Lorri 401b'!L:L,MATCH('Retirement Calculator'!A997,'Lorri 401b'!N:N,0),0)</f>
        <v>-35938124.738502823</v>
      </c>
      <c r="S997" s="25">
        <f t="shared" ca="1" si="787"/>
        <v>-55864426.893954493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-20017759.025953077</v>
      </c>
      <c r="R998" s="25">
        <f t="array" aca="1" ref="R998" ca="1">INDEX('Lorri 401b'!L:L,MATCH('Retirement Calculator'!A998,'Lorri 401b'!N:N,0),0)</f>
        <v>-36109612.458859138</v>
      </c>
      <c r="S998" s="25">
        <f t="shared" ca="1" si="787"/>
        <v>-56127371.484812215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-20109596.966748241</v>
      </c>
      <c r="R999" s="25">
        <f t="array" aca="1" ref="R999" ca="1">INDEX('Lorri 401b'!L:L,MATCH('Retirement Calculator'!A999,'Lorri 401b'!N:N,0),0)</f>
        <v>-36281814.711383604</v>
      </c>
      <c r="S999" s="25">
        <f t="shared" ca="1" si="787"/>
        <v>-56391411.678131849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-20201817.565630052</v>
      </c>
      <c r="R1000" s="25">
        <f t="array" aca="1" ref="R1000" ca="1">INDEX('Lorri 401b'!L:L,MATCH('Retirement Calculator'!A1000,'Lorri 401b'!N:N,0),0)</f>
        <v>-36454734.473293588</v>
      </c>
      <c r="S1000" s="25">
        <f t="shared" ca="1" si="787"/>
        <v>-56656552.038923636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-20294422.417007204</v>
      </c>
      <c r="R1001" s="25">
        <f t="array" aca="1" ref="R1001" ca="1">INDEX('Lorri 401b'!L:L,MATCH('Retirement Calculator'!A1001,'Lorri 401b'!N:N,0),0)</f>
        <v>-36628374.734211534</v>
      </c>
      <c r="S1001" s="25">
        <f t="shared" ca="1" si="787"/>
        <v>-56922797.151218742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-20387413.121931762</v>
      </c>
      <c r="R1002" s="25">
        <f t="array" aca="1" ref="R1002" ca="1">INDEX('Lorri 401b'!L:L,MATCH('Retirement Calculator'!A1002,'Lorri 401b'!N:N,0),0)</f>
        <v>-36802738.49621664</v>
      </c>
      <c r="S1002" s="25">
        <f t="shared" ca="1" si="787"/>
        <v>-57190151.618148401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-20480791.288126837</v>
      </c>
      <c r="R1003" s="25">
        <f t="array" aca="1" ref="R1003" ca="1">INDEX('Lorri 401b'!L:L,MATCH('Retirement Calculator'!A1003,'Lorri 401b'!N:N,0),0)</f>
        <v>-36977828.773896761</v>
      </c>
      <c r="S1003" s="25">
        <f t="shared" ca="1" si="787"/>
        <v>-57458620.062023595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-20574558.530014392</v>
      </c>
      <c r="R1004" s="25">
        <f t="array" aca="1" ref="R1004" ca="1">INDEX('Lorri 401b'!L:L,MATCH('Retirement Calculator'!A1004,'Lorri 401b'!N:N,0),0)</f>
        <v>-37153648.594400555</v>
      </c>
      <c r="S1004" s="25">
        <f t="shared" ca="1" si="787"/>
        <v>-57728207.124414951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-20668716.468743145</v>
      </c>
      <c r="R1005" s="25">
        <f t="array" aca="1" ref="R1005" ca="1">INDEX('Lorri 401b'!L:L,MATCH('Retirement Calculator'!A1005,'Lorri 401b'!N:N,0),0)</f>
        <v>-37330200.99748978</v>
      </c>
      <c r="S1005" s="25">
        <f t="shared" ca="1" si="787"/>
        <v>-57998917.466232926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-20763266.7322166</v>
      </c>
      <c r="R1006" s="25">
        <f t="array" aca="1" ref="R1006" ca="1">INDEX('Lorri 401b'!L:L,MATCH('Retirement Calculator'!A1006,'Lorri 401b'!N:N,0),0)</f>
        <v>-37507489.035591878</v>
      </c>
      <c r="S1006" s="25">
        <f t="shared" ca="1" si="787"/>
        <v>-58270755.767808482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-20858210.955121197</v>
      </c>
      <c r="R1007" s="25">
        <f t="array" aca="1" ref="R1007" ca="1">INDEX('Lorri 401b'!L:L,MATCH('Retirement Calculator'!A1007,'Lorri 401b'!N:N,0),0)</f>
        <v>-37685515.773852736</v>
      </c>
      <c r="S1007" s="25">
        <f t="shared" ca="1" si="787"/>
        <v>-58543726.728973933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-20953550.778954562</v>
      </c>
      <c r="R1008" s="25">
        <f t="array" aca="1" ref="R1008" ca="1">INDEX('Lorri 401b'!L:L,MATCH('Retirement Calculator'!A1008,'Lorri 401b'!N:N,0),0)</f>
        <v>-37864284.290189676</v>
      </c>
      <c r="S1008" s="25">
        <f t="shared" ca="1" si="787"/>
        <v>-58817835.069144234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-21049287.852053899</v>
      </c>
      <c r="R1009" s="25">
        <f t="array" aca="1" ref="R1009" ca="1">INDEX('Lorri 401b'!L:L,MATCH('Retirement Calculator'!A1009,'Lorri 401b'!N:N,0),0)</f>
        <v>-38043797.675344691</v>
      </c>
      <c r="S1009" s="25">
        <f t="shared" ca="1" si="787"/>
        <v>-59093085.527398586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-21145423.829624481</v>
      </c>
      <c r="R1010" s="25">
        <f t="array" aca="1" ref="R1010" ca="1">INDEX('Lorri 401b'!L:L,MATCH('Retirement Calculator'!A1010,'Lorri 401b'!N:N,0),0)</f>
        <v>-38224059.032937847</v>
      </c>
      <c r="S1010" s="25">
        <f t="shared" ca="1" si="787"/>
        <v>-59369482.862562329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-21241960.373768277</v>
      </c>
      <c r="R1011" s="25">
        <f t="array" aca="1" ref="R1011" ca="1">INDEX('Lorri 401b'!L:L,MATCH('Retirement Calculator'!A1011,'Lorri 401b'!N:N,0),0)</f>
        <v>-38405071.479520977</v>
      </c>
      <c r="S1011" s="25">
        <f t="shared" ca="1" si="787"/>
        <v>-59647031.853289254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-21338899.153512672</v>
      </c>
      <c r="R1012" s="25">
        <f t="array" aca="1" ref="R1012" ca="1">INDEX('Lorri 401b'!L:L,MATCH('Retirement Calculator'!A1012,'Lorri 401b'!N:N,0),0)</f>
        <v>-38586838.144631535</v>
      </c>
      <c r="S1012" s="25">
        <f t="shared" ca="1" si="787"/>
        <v>-59925737.298144206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-21436241.844839334</v>
      </c>
      <c r="R1013" s="25">
        <f t="array" aca="1" ref="R1013" ca="1">INDEX('Lorri 401b'!L:L,MATCH('Retirement Calculator'!A1013,'Lorri 401b'!N:N,0),0)</f>
        <v>-38769362.170846723</v>
      </c>
      <c r="S1013" s="25">
        <f t="shared" ca="1" si="787"/>
        <v>-60205604.015686058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-21533990.130713191</v>
      </c>
      <c r="R1014" s="25">
        <f t="array" aca="1" ref="R1014" ca="1">INDEX('Lorri 401b'!L:L,MATCH('Retirement Calculator'!A1014,'Lorri 401b'!N:N,0),0)</f>
        <v>-38952646.713837802</v>
      </c>
      <c r="S1014" s="25">
        <f t="shared" ca="1" si="787"/>
        <v>-60486636.844550997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-21632145.701111522</v>
      </c>
      <c r="R1015" s="25">
        <f t="array" aca="1" ref="R1015" ca="1">INDEX('Lorri 401b'!L:L,MATCH('Retirement Calculator'!A1015,'Lorri 401b'!N:N,0),0)</f>
        <v>-39136694.942424685</v>
      </c>
      <c r="S1015" s="25">
        <f t="shared" ca="1" si="787"/>
        <v>-60768840.64353621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-21730710.253053181</v>
      </c>
      <c r="R1016" s="25">
        <f t="array" aca="1" ref="R1016" ca="1">INDEX('Lorri 401b'!L:L,MATCH('Retirement Calculator'!A1016,'Lorri 401b'!N:N,0),0)</f>
        <v>-39321510.038630679</v>
      </c>
      <c r="S1016" s="25">
        <f t="shared" ca="1" si="787"/>
        <v>-61052220.29168386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-21829685.49062793</v>
      </c>
      <c r="R1017" s="25">
        <f t="array" aca="1" ref="R1017" ca="1">INDEX('Lorri 401b'!L:L,MATCH('Retirement Calculator'!A1017,'Lorri 401b'!N:N,0),0)</f>
        <v>-39507095.19773753</v>
      </c>
      <c r="S1017" s="25">
        <f t="shared" ca="1" si="787"/>
        <v>-61336780.688365459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-21929073.125025906</v>
      </c>
      <c r="R1018" s="25">
        <f t="array" aca="1" ref="R1018" ca="1">INDEX('Lorri 401b'!L:L,MATCH('Retirement Calculator'!A1018,'Lorri 401b'!N:N,0),0)</f>
        <v>-39693453.628340654</v>
      </c>
      <c r="S1018" s="25">
        <f t="shared" ca="1" si="787"/>
        <v>-61622526.75336656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-22028874.874567207</v>
      </c>
      <c r="R1019" s="25">
        <f t="array" aca="1" ref="R1019" ca="1">INDEX('Lorri 401b'!L:L,MATCH('Retirement Calculator'!A1019,'Lorri 401b'!N:N,0),0)</f>
        <v>-39880588.552404627</v>
      </c>
      <c r="S1019" s="25">
        <f t="shared" ca="1" si="787"/>
        <v>-61909463.426971838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-22129092.464731596</v>
      </c>
      <c r="R1020" s="25">
        <f t="array" aca="1" ref="R1020" ca="1">INDEX('Lorri 401b'!L:L,MATCH('Retirement Calculator'!A1020,'Lorri 401b'!N:N,0),0)</f>
        <v>-40068503.205318868</v>
      </c>
      <c r="S1020" s="25">
        <f t="shared" ca="1" si="787"/>
        <v>-62197595.670050465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-22229727.628188338</v>
      </c>
      <c r="R1021" s="25">
        <f t="array" aca="1" ref="R1021" ca="1">INDEX('Lorri 401b'!L:L,MATCH('Retirement Calculator'!A1021,'Lorri 401b'!N:N,0),0)</f>
        <v>-40257200.835953586</v>
      </c>
      <c r="S1021" s="25">
        <f t="shared" ca="1" si="787"/>
        <v>-62486928.46414192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-22330782.104826149</v>
      </c>
      <c r="R1022" s="25">
        <f t="array" aca="1" ref="R1022" ca="1">INDEX('Lorri 401b'!L:L,MATCH('Retirement Calculator'!A1022,'Lorri 401b'!N:N,0),0)</f>
        <v>-40446684.706715949</v>
      </c>
      <c r="S1022" s="25">
        <f t="shared" ca="1" si="787"/>
        <v>-62777466.811542094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-22432257.641783282</v>
      </c>
      <c r="R1023" s="25">
        <f t="array" aca="1" ref="R1023" ca="1">INDEX('Lorri 401b'!L:L,MATCH('Retirement Calculator'!A1023,'Lorri 401b'!N:N,0),0)</f>
        <v>-40636958.093606487</v>
      </c>
      <c r="S1023" s="25">
        <f t="shared" ca="1" si="787"/>
        <v>-63069215.735389769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-22534155.993477739</v>
      </c>
      <c r="R1024" s="25">
        <f t="array" aca="1" ref="R1024" ca="1">INDEX('Lorri 401b'!L:L,MATCH('Retirement Calculator'!A1024,'Lorri 401b'!N:N,0),0)</f>
        <v>-40828024.286275737</v>
      </c>
      <c r="S1024" s="25">
        <f t="shared" ca="1" si="787"/>
        <v>-63362180.279753476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-22636478.921637591</v>
      </c>
      <c r="R1025" s="25">
        <f t="array" aca="1" ref="R1025" ca="1">INDEX('Lorri 401b'!L:L,MATCH('Retirement Calculator'!A1025,'Lorri 401b'!N:N,0),0)</f>
        <v>-41019886.588081107</v>
      </c>
      <c r="S1025" s="25">
        <f t="shared" ca="1" si="787"/>
        <v>-63656365.509718701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-22739228.195331439</v>
      </c>
      <c r="R1026" s="25">
        <f t="array" aca="1" ref="R1026" ca="1">INDEX('Lorri 401b'!L:L,MATCH('Retirement Calculator'!A1026,'Lorri 401b'!N:N,0),0)</f>
        <v>-41212548.316143997</v>
      </c>
      <c r="S1026" s="25">
        <f t="shared" ca="1" si="787"/>
        <v>-63951776.511475436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-22842405.590999015</v>
      </c>
      <c r="R1027" s="25">
        <f t="array" aca="1" ref="R1027" ca="1">INDEX('Lorri 401b'!L:L,MATCH('Retirement Calculator'!A1027,'Lorri 401b'!N:N,0),0)</f>
        <v>-41406012.801407151</v>
      </c>
      <c r="S1027" s="25">
        <f t="shared" ca="1" si="787"/>
        <v>-64248418.392406166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-22946012.892481871</v>
      </c>
      <c r="R1028" s="25">
        <f t="array" aca="1" ref="R1028" ca="1">INDEX('Lorri 401b'!L:L,MATCH('Retirement Calculator'!A1028,'Lorri 401b'!N:N,0),0)</f>
        <v>-41600283.388692237</v>
      </c>
      <c r="S1028" s="25">
        <f t="shared" ca="1" si="787"/>
        <v>-64546296.281174108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-23050051.891054239</v>
      </c>
      <c r="R1029" s="25">
        <f t="array" aca="1" ref="R1029" ca="1">INDEX('Lorri 401b'!L:L,MATCH('Retirement Calculator'!A1029,'Lorri 401b'!N:N,0),0)</f>
        <v>-41795363.436757676</v>
      </c>
      <c r="S1029" s="25">
        <f t="shared" ca="1" si="787"/>
        <v>-64845415.327811912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-23154524.385453992</v>
      </c>
      <c r="R1030" s="25">
        <f t="array" aca="1" ref="R1030" ca="1">INDEX('Lorri 401b'!L:L,MATCH('Retirement Calculator'!A1030,'Lorri 401b'!N:N,0),0)</f>
        <v>-41991256.318356723</v>
      </c>
      <c r="S1030" s="25">
        <f t="shared" ca="1" si="787"/>
        <v>-65145780.703810714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-23259432.181913741</v>
      </c>
      <c r="R1031" s="25">
        <f t="array" aca="1" ref="R1031" ca="1">INDEX('Lorri 401b'!L:L,MATCH('Retirement Calculator'!A1031,'Lorri 401b'!N:N,0),0)</f>
        <v>-42187965.420295767</v>
      </c>
      <c r="S1031" s="25">
        <f t="shared" ref="S1031:S1171" ca="1" si="1047">SUM(Q1031:R1031)</f>
        <v>-65447397.602209508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-23364777.094192073</v>
      </c>
      <c r="R1032" s="25">
        <f t="array" aca="1" ref="R1032" ca="1">INDEX('Lorri 401b'!L:L,MATCH('Retirement Calculator'!A1032,'Lorri 401b'!N:N,0),0)</f>
        <v>-42385494.143492885</v>
      </c>
      <c r="S1032" s="25">
        <f t="shared" ca="1" si="1047"/>
        <v>-65750271.237684958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-23470560.943604898</v>
      </c>
      <c r="R1033" s="25">
        <f t="array" aca="1" ref="R1033" ca="1">INDEX('Lorri 401b'!L:L,MATCH('Retirement Calculator'!A1033,'Lorri 401b'!N:N,0),0)</f>
        <v>-42583845.903036661</v>
      </c>
      <c r="S1033" s="25">
        <f t="shared" ca="1" si="1047"/>
        <v>-66054406.846641555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-23576785.559056945</v>
      </c>
      <c r="R1034" s="25">
        <f t="array" aca="1" ref="R1034" ca="1">INDEX('Lorri 401b'!L:L,MATCH('Retirement Calculator'!A1034,'Lorri 401b'!N:N,0),0)</f>
        <v>-42783024.128245205</v>
      </c>
      <c r="S1034" s="25">
        <f t="shared" ca="1" si="1047"/>
        <v>-66359809.68730215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-23683452.777073376</v>
      </c>
      <c r="R1035" s="25">
        <f t="array" aca="1" ref="R1035" ca="1">INDEX('Lorri 401b'!L:L,MATCH('Retirement Calculator'!A1035,'Lorri 401b'!N:N,0),0)</f>
        <v>-42983032.26272545</v>
      </c>
      <c r="S1035" s="25">
        <f t="shared" ca="1" si="1047"/>
        <v>-66666485.039798826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-23790564.44183154</v>
      </c>
      <c r="R1036" s="25">
        <f t="array" aca="1" ref="R1036" ca="1">INDEX('Lorri 401b'!L:L,MATCH('Retirement Calculator'!A1036,'Lorri 401b'!N:N,0),0)</f>
        <v>-43183873.764432691</v>
      </c>
      <c r="S1036" s="25">
        <f t="shared" ca="1" si="1047"/>
        <v>-66974438.206264228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-23898122.405192863</v>
      </c>
      <c r="R1037" s="25">
        <f t="array" aca="1" ref="R1037" ca="1">INDEX('Lorri 401b'!L:L,MATCH('Retirement Calculator'!A1037,'Lorri 401b'!N:N,0),0)</f>
        <v>-43385552.105730385</v>
      </c>
      <c r="S1037" s="25">
        <f t="shared" ca="1" si="1047"/>
        <v>-67283674.510923252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-24006128.526734859</v>
      </c>
      <c r="R1038" s="25">
        <f t="array" aca="1" ref="R1038" ca="1">INDEX('Lorri 401b'!L:L,MATCH('Retirement Calculator'!A1038,'Lorri 401b'!N:N,0),0)</f>
        <v>-43588070.773450151</v>
      </c>
      <c r="S1038" s="25">
        <f t="shared" ca="1" si="1047"/>
        <v>-67594199.30018501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-24114584.67378328</v>
      </c>
      <c r="R1039" s="25">
        <f t="array" aca="1" ref="R1039" ca="1">INDEX('Lorri 401b'!L:L,MATCH('Retirement Calculator'!A1039,'Lorri 401b'!N:N,0),0)</f>
        <v>-43791433.268952079</v>
      </c>
      <c r="S1039" s="25">
        <f t="shared" ca="1" si="1047"/>
        <v>-67906017.942735359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-24223492.721444402</v>
      </c>
      <c r="R1040" s="25">
        <f t="array" aca="1" ref="R1040" ca="1">INDEX('Lorri 401b'!L:L,MATCH('Retirement Calculator'!A1040,'Lorri 401b'!N:N,0),0)</f>
        <v>-43995643.108185269</v>
      </c>
      <c r="S1040" s="25">
        <f t="shared" ca="1" si="1047"/>
        <v>-68219135.829629675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-24332854.552637447</v>
      </c>
      <c r="R1041" s="25">
        <f t="array" aca="1" ref="R1041" ca="1">INDEX('Lorri 401b'!L:L,MATCH('Retirement Calculator'!A1041,'Lorri 401b'!N:N,0),0)</f>
        <v>-44200703.821748599</v>
      </c>
      <c r="S1041" s="25">
        <f t="shared" ca="1" si="1047"/>
        <v>-68533558.374386042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-24442672.058127128</v>
      </c>
      <c r="R1042" s="25">
        <f t="array" aca="1" ref="R1042" ca="1">INDEX('Lorri 401b'!L:L,MATCH('Retirement Calculator'!A1042,'Lorri 401b'!N:N,0),0)</f>
        <v>-44406618.954951771</v>
      </c>
      <c r="S1042" s="25">
        <f t="shared" ca="1" si="1047"/>
        <v>-68849291.013078898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-24552947.13655635</v>
      </c>
      <c r="R1043" s="25">
        <f t="array" aca="1" ref="R1043" ca="1">INDEX('Lorri 401b'!L:L,MATCH('Retirement Calculator'!A1043,'Lorri 401b'!N:N,0),0)</f>
        <v>-44613392.067876622</v>
      </c>
      <c r="S1043" s="25">
        <f t="shared" ca="1" si="1047"/>
        <v>-69166339.204432964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-24663681.694479026</v>
      </c>
      <c r="R1044" s="25">
        <f t="array" aca="1" ref="R1044" ca="1">INDEX('Lorri 401b'!L:L,MATCH('Retirement Calculator'!A1044,'Lorri 401b'!N:N,0),0)</f>
        <v>-44821026.73543866</v>
      </c>
      <c r="S1044" s="25">
        <f t="shared" ca="1" si="1047"/>
        <v>-69484708.429917693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-24774877.64639305</v>
      </c>
      <c r="R1045" s="25">
        <f t="array" aca="1" ref="R1045" ca="1">INDEX('Lorri 401b'!L:L,MATCH('Retirement Calculator'!A1045,'Lorri 401b'!N:N,0),0)</f>
        <v>-45029526.547448874</v>
      </c>
      <c r="S1045" s="25">
        <f t="shared" ca="1" si="1047"/>
        <v>-69804404.193841919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-24886536.914773379</v>
      </c>
      <c r="R1046" s="25">
        <f t="array" aca="1" ref="R1046" ca="1">INDEX('Lorri 401b'!L:L,MATCH('Retirement Calculator'!A1046,'Lorri 401b'!N:N,0),0)</f>
        <v>-45238895.1086758</v>
      </c>
      <c r="S1046" s="25">
        <f t="shared" ca="1" si="1047"/>
        <v>-70125432.023449183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-24998661.430105295</v>
      </c>
      <c r="R1047" s="25">
        <f t="array" aca="1" ref="R1047" ca="1">INDEX('Lorri 401b'!L:L,MATCH('Retirement Calculator'!A1047,'Lorri 401b'!N:N,0),0)</f>
        <v>-45449136.038907841</v>
      </c>
      <c r="S1047" s="25">
        <f t="shared" ca="1" si="1047"/>
        <v>-70447797.46901314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-25111253.130917761</v>
      </c>
      <c r="R1048" s="25">
        <f t="array" aca="1" ref="R1048" ca="1">INDEX('Lorri 401b'!L:L,MATCH('Retirement Calculator'!A1048,'Lorri 401b'!N:N,0),0)</f>
        <v>-45660252.973015845</v>
      </c>
      <c r="S1048" s="25">
        <f t="shared" ca="1" si="1047"/>
        <v>-70771506.103933603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-25224313.963816945</v>
      </c>
      <c r="R1049" s="25">
        <f t="array" aca="1" ref="R1049" ca="1">INDEX('Lorri 401b'!L:L,MATCH('Retirement Calculator'!A1049,'Lorri 401b'!N:N,0),0)</f>
        <v>-45872249.561015964</v>
      </c>
      <c r="S1049" s="25">
        <f t="shared" ca="1" si="1047"/>
        <v>-71096563.524832904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-25337845.883519873</v>
      </c>
      <c r="R1050" s="25">
        <f t="array" aca="1" ref="R1050" ca="1">INDEX('Lorri 401b'!L:L,MATCH('Retirement Calculator'!A1050,'Lorri 401b'!N:N,0),0)</f>
        <v>-46085129.468132749</v>
      </c>
      <c r="S1050" s="25">
        <f t="shared" ca="1" si="1047"/>
        <v>-71422975.351652622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-25451850.85288823</v>
      </c>
      <c r="R1051" s="25">
        <f t="array" aca="1" ref="R1051" ca="1">INDEX('Lorri 401b'!L:L,MATCH('Retirement Calculator'!A1051,'Lorri 401b'!N:N,0),0)</f>
        <v>-46298896.374862522</v>
      </c>
      <c r="S1051" s="25">
        <f t="shared" ca="1" si="1047"/>
        <v>-71750747.227750748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-25566330.842962291</v>
      </c>
      <c r="R1052" s="25">
        <f t="array" aca="1" ref="R1052" ca="1">INDEX('Lorri 401b'!L:L,MATCH('Retirement Calculator'!A1052,'Lorri 401b'!N:N,0),0)</f>
        <v>-46513553.977037005</v>
      </c>
      <c r="S1052" s="25">
        <f t="shared" ca="1" si="1047"/>
        <v>-72079884.819999292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-25681287.832994994</v>
      </c>
      <c r="R1053" s="25">
        <f t="array" aca="1" ref="R1053" ca="1">INDEX('Lorri 401b'!L:L,MATCH('Retirement Calculator'!A1053,'Lorri 401b'!N:N,0),0)</f>
        <v>-46729105.985887215</v>
      </c>
      <c r="S1053" s="25">
        <f t="shared" ca="1" si="1047"/>
        <v>-72410393.818882212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-25796723.810486164</v>
      </c>
      <c r="R1054" s="25">
        <f t="array" aca="1" ref="R1054" ca="1">INDEX('Lorri 401b'!L:L,MATCH('Retirement Calculator'!A1054,'Lorri 401b'!N:N,0),0)</f>
        <v>-46945556.12810763</v>
      </c>
      <c r="S1054" s="25">
        <f t="shared" ca="1" si="1047"/>
        <v>-72742279.93859379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-25912640.771216884</v>
      </c>
      <c r="R1055" s="25">
        <f t="array" aca="1" ref="R1055" ca="1">INDEX('Lorri 401b'!L:L,MATCH('Retirement Calculator'!A1055,'Lorri 401b'!N:N,0),0)</f>
        <v>-47162908.145920634</v>
      </c>
      <c r="S1055" s="25">
        <f t="shared" ca="1" si="1047"/>
        <v>-73075548.917137519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-26029040.719283979</v>
      </c>
      <c r="R1056" s="25">
        <f t="array" aca="1" ref="R1056" ca="1">INDEX('Lorri 401b'!L:L,MATCH('Retirement Calculator'!A1056,'Lorri 401b'!N:N,0),0)</f>
        <v>-47381165.797141194</v>
      </c>
      <c r="S1056" s="25">
        <f t="shared" ca="1" si="1047"/>
        <v>-73410206.516425177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-26145925.667134687</v>
      </c>
      <c r="R1057" s="25">
        <f t="array" aca="1" ref="R1057" ca="1">INDEX('Lorri 401b'!L:L,MATCH('Retirement Calculator'!A1057,'Lorri 401b'!N:N,0),0)</f>
        <v>-47600332.855241835</v>
      </c>
      <c r="S1057" s="25">
        <f t="shared" ca="1" si="1047"/>
        <v>-73746258.522376522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-26263297.635601442</v>
      </c>
      <c r="R1058" s="25">
        <f t="array" aca="1" ref="R1058" ca="1">INDEX('Lorri 401b'!L:L,MATCH('Retirement Calculator'!A1058,'Lorri 401b'!N:N,0),0)</f>
        <v>-47820413.1094179</v>
      </c>
      <c r="S1058" s="25">
        <f t="shared" ca="1" si="1047"/>
        <v>-74083710.745019346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-26381158.653936807</v>
      </c>
      <c r="R1059" s="25">
        <f t="array" aca="1" ref="R1059" ca="1">INDEX('Lorri 401b'!L:L,MATCH('Retirement Calculator'!A1059,'Lorri 401b'!N:N,0),0)</f>
        <v>-48041410.364653029</v>
      </c>
      <c r="S1059" s="25">
        <f t="shared" ca="1" si="1047"/>
        <v>-74422569.018589839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-26499510.759848569</v>
      </c>
      <c r="R1060" s="25">
        <f t="array" aca="1" ref="R1060" ca="1">INDEX('Lorri 401b'!L:L,MATCH('Retirement Calculator'!A1060,'Lorri 401b'!N:N,0),0)</f>
        <v>-48263328.44178497</v>
      </c>
      <c r="S1060" s="25">
        <f t="shared" ca="1" si="1047"/>
        <v>-74762839.201633543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-26618355.999534965</v>
      </c>
      <c r="R1061" s="25">
        <f t="array" aca="1" ref="R1061" ca="1">INDEX('Lorri 401b'!L:L,MATCH('Retirement Calculator'!A1061,'Lorri 401b'!N:N,0),0)</f>
        <v>-48486171.177571632</v>
      </c>
      <c r="S1061" s="25">
        <f t="shared" ca="1" si="1047"/>
        <v>-75104527.177106589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-26737696.427720051</v>
      </c>
      <c r="R1062" s="25">
        <f t="array" aca="1" ref="R1062" ca="1">INDEX('Lorri 401b'!L:L,MATCH('Retirement Calculator'!A1062,'Lorri 401b'!N:N,0),0)</f>
        <v>-48709942.424757399</v>
      </c>
      <c r="S1062" s="25">
        <f t="shared" ca="1" si="1047"/>
        <v>-75447638.852477446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-26857534.107689243</v>
      </c>
      <c r="R1063" s="25">
        <f t="array" aca="1" ref="R1063" ca="1">INDEX('Lorri 401b'!L:L,MATCH('Retirement Calculator'!A1063,'Lorri 401b'!N:N,0),0)</f>
        <v>-48934646.052139774</v>
      </c>
      <c r="S1063" s="25">
        <f t="shared" ca="1" si="1047"/>
        <v>-75792180.159829021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-26977871.111324973</v>
      </c>
      <c r="R1064" s="25">
        <f t="array" aca="1" ref="R1064" ca="1">INDEX('Lorri 401b'!L:L,MATCH('Retirement Calculator'!A1064,'Lorri 401b'!N:N,0),0)</f>
        <v>-49160285.944636248</v>
      </c>
      <c r="S1064" s="25">
        <f t="shared" ca="1" si="1047"/>
        <v>-76138157.055961221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-27098709.51914252</v>
      </c>
      <c r="R1065" s="25">
        <f t="array" aca="1" ref="R1065" ca="1">INDEX('Lorri 401b'!L:L,MATCH('Retirement Calculator'!A1065,'Lorri 401b'!N:N,0),0)</f>
        <v>-49386866.003351457</v>
      </c>
      <c r="S1065" s="25">
        <f t="shared" ca="1" si="1047"/>
        <v>-76485575.522493973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-27220051.420325972</v>
      </c>
      <c r="R1066" s="25">
        <f t="array" aca="1" ref="R1066" ca="1">INDEX('Lorri 401b'!L:L,MATCH('Retirement Calculator'!A1066,'Lorri 401b'!N:N,0),0)</f>
        <v>-49614390.145644642</v>
      </c>
      <c r="S1066" s="25">
        <f t="shared" ca="1" si="1047"/>
        <v>-76834441.565970615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-27341898.912764356</v>
      </c>
      <c r="R1067" s="25">
        <f t="array" aca="1" ref="R1067" ca="1">INDEX('Lorri 401b'!L:L,MATCH('Retirement Calculator'!A1067,'Lorri 401b'!N:N,0),0)</f>
        <v>-49842862.30519738</v>
      </c>
      <c r="S1067" s="25">
        <f t="shared" ca="1" si="1047"/>
        <v>-77184761.217961729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-27464254.103087898</v>
      </c>
      <c r="R1068" s="25">
        <f t="array" aca="1" ref="R1068" ca="1">INDEX('Lorri 401b'!L:L,MATCH('Retirement Calculator'!A1068,'Lorri 401b'!N:N,0),0)</f>
        <v>-50072286.432081588</v>
      </c>
      <c r="S1068" s="25">
        <f t="shared" ca="1" si="1047"/>
        <v>-77536540.535169482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-27587119.106704459</v>
      </c>
      <c r="R1069" s="25">
        <f t="array" aca="1" ref="R1069" ca="1">INDEX('Lorri 401b'!L:L,MATCH('Retirement Calculator'!A1069,'Lorri 401b'!N:N,0),0)</f>
        <v>-50302666.492827818</v>
      </c>
      <c r="S1069" s="25">
        <f t="shared" ca="1" si="1047"/>
        <v>-77889785.599532276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-27710496.047836088</v>
      </c>
      <c r="R1070" s="25">
        <f t="array" aca="1" ref="R1070" ca="1">INDEX('Lorri 401b'!L:L,MATCH('Retirement Calculator'!A1070,'Lorri 401b'!N:N,0),0)</f>
        <v>-50534006.470493823</v>
      </c>
      <c r="S1070" s="25">
        <f t="shared" ca="1" si="1047"/>
        <v>-78244502.518329918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-27834387.059555765</v>
      </c>
      <c r="R1071" s="25">
        <f t="array" aca="1" ref="R1071" ca="1">INDEX('Lorri 401b'!L:L,MATCH('Retirement Calculator'!A1071,'Lorri 401b'!N:N,0),0)</f>
        <v>-50766310.364733435</v>
      </c>
      <c r="S1071" s="25">
        <f t="shared" ca="1" si="1047"/>
        <v>-78600697.424289197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-27958794.283824272</v>
      </c>
      <c r="R1072" s="25">
        <f t="array" aca="1" ref="R1072" ca="1">INDEX('Lorri 401b'!L:L,MATCH('Retirement Calculator'!A1072,'Lorri 401b'!N:N,0),0)</f>
        <v>-50999582.191865712</v>
      </c>
      <c r="S1072" s="25">
        <f t="shared" ca="1" si="1047"/>
        <v>-78958376.475689977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-28083719.871527232</v>
      </c>
      <c r="R1073" s="25">
        <f t="array" aca="1" ref="R1073" ca="1">INDEX('Lorri 401b'!L:L,MATCH('Retirement Calculator'!A1073,'Lorri 401b'!N:N,0),0)</f>
        <v>-51233825.984944373</v>
      </c>
      <c r="S1073" s="25">
        <f t="shared" ca="1" si="1047"/>
        <v>-79317545.856471598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-28209165.982512288</v>
      </c>
      <c r="R1074" s="25">
        <f t="array" aca="1" ref="R1074" ca="1">INDEX('Lorri 401b'!L:L,MATCH('Retirement Calculator'!A1074,'Lorri 401b'!N:N,0),0)</f>
        <v>-51469045.793827526</v>
      </c>
      <c r="S1074" s="25">
        <f t="shared" ca="1" si="1047"/>
        <v>-79678211.776339814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-28335134.785626449</v>
      </c>
      <c r="R1075" s="25">
        <f t="array" aca="1" ref="R1075" ca="1">INDEX('Lorri 401b'!L:L,MATCH('Retirement Calculator'!A1075,'Lorri 401b'!N:N,0),0)</f>
        <v>-51705245.685247697</v>
      </c>
      <c r="S1075" s="25">
        <f t="shared" ca="1" si="1047"/>
        <v>-80040380.470874146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-28461628.458753586</v>
      </c>
      <c r="R1076" s="25">
        <f t="array" aca="1" ref="R1076" ca="1">INDEX('Lorri 401b'!L:L,MATCH('Retirement Calculator'!A1076,'Lorri 401b'!N:N,0),0)</f>
        <v>-51942429.742882118</v>
      </c>
      <c r="S1076" s="25">
        <f t="shared" ca="1" si="1047"/>
        <v>-80404058.201635703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-28588649.188852087</v>
      </c>
      <c r="R1077" s="25">
        <f t="array" aca="1" ref="R1077" ca="1">INDEX('Lorri 401b'!L:L,MATCH('Retirement Calculator'!A1077,'Lorri 401b'!N:N,0),0)</f>
        <v>-52180602.067423351</v>
      </c>
      <c r="S1077" s="25">
        <f t="shared" ca="1" si="1047"/>
        <v>-80769251.256275445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-28716199.171992663</v>
      </c>
      <c r="R1078" s="25">
        <f t="array" aca="1" ref="R1078" ca="1">INDEX('Lorri 401b'!L:L,MATCH('Retirement Calculator'!A1078,'Lorri 401b'!N:N,0),0)</f>
        <v>-52419766.776650168</v>
      </c>
      <c r="S1078" s="25">
        <f t="shared" ca="1" si="1047"/>
        <v>-81135965.948642835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-28844280.613396324</v>
      </c>
      <c r="R1079" s="25">
        <f t="array" aca="1" ref="R1079" ca="1">INDEX('Lorri 401b'!L:L,MATCH('Retirement Calculator'!A1079,'Lorri 401b'!N:N,0),0)</f>
        <v>-52659928.005498767</v>
      </c>
      <c r="S1079" s="25">
        <f t="shared" ca="1" si="1047"/>
        <v>-81504208.618895084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-28972895.727472503</v>
      </c>
      <c r="R1080" s="25">
        <f t="array" aca="1" ref="R1080" ca="1">INDEX('Lorri 401b'!L:L,MATCH('Retirement Calculator'!A1080,'Lorri 401b'!N:N,0),0)</f>
        <v>-52901089.906134233</v>
      </c>
      <c r="S1080" s="25">
        <f t="shared" ca="1" si="1047"/>
        <v>-81873985.633606732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-29102046.737857331</v>
      </c>
      <c r="R1081" s="25">
        <f t="array" aca="1" ref="R1081" ca="1">INDEX('Lorri 401b'!L:L,MATCH('Retirement Calculator'!A1081,'Lorri 401b'!N:N,0),0)</f>
        <v>-53143256.648022346</v>
      </c>
      <c r="S1081" s="25">
        <f t="shared" ca="1" si="1047"/>
        <v>-82245303.385879681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-29231735.877452094</v>
      </c>
      <c r="R1082" s="25">
        <f t="array" aca="1" ref="R1082" ca="1">INDEX('Lorri 401b'!L:L,MATCH('Retirement Calculator'!A1082,'Lorri 401b'!N:N,0),0)</f>
        <v>-53386432.418001659</v>
      </c>
      <c r="S1082" s="25">
        <f t="shared" ca="1" si="1047"/>
        <v>-82618168.295453757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-29361965.388461836</v>
      </c>
      <c r="R1083" s="25">
        <f t="array" aca="1" ref="R1083" ca="1">INDEX('Lorri 401b'!L:L,MATCH('Retirement Calculator'!A1083,'Lorri 401b'!N:N,0),0)</f>
        <v>-53630621.420355886</v>
      </c>
      <c r="S1083" s="25">
        <f t="shared" ca="1" si="1047"/>
        <v>-82992586.808817714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-29492737.522434119</v>
      </c>
      <c r="R1084" s="25">
        <f t="array" aca="1" ref="R1084" ca="1">INDEX('Lorri 401b'!L:L,MATCH('Retirement Calculator'!A1084,'Lorri 401b'!N:N,0),0)</f>
        <v>-53875827.876886591</v>
      </c>
      <c r="S1084" s="25">
        <f t="shared" ca="1" si="1047"/>
        <v>-83368565.399320707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-29624054.540297955</v>
      </c>
      <c r="R1085" s="25">
        <f t="array" aca="1" ref="R1085" ca="1">INDEX('Lorri 401b'!L:L,MATCH('Retirement Calculator'!A1085,'Lorri 401b'!N:N,0),0)</f>
        <v>-54122056.026986174</v>
      </c>
      <c r="S1085" s="25">
        <f t="shared" ca="1" si="1047"/>
        <v>-83746110.567284137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-29755918.712402891</v>
      </c>
      <c r="R1086" s="25">
        <f t="array" aca="1" ref="R1086" ca="1">INDEX('Lorri 401b'!L:L,MATCH('Retirement Calculator'!A1086,'Lorri 401b'!N:N,0),0)</f>
        <v>-54369310.127711169</v>
      </c>
      <c r="S1086" s="25">
        <f t="shared" ca="1" si="1047"/>
        <v>-84125228.840114057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-29888332.318558265</v>
      </c>
      <c r="R1087" s="25">
        <f t="array" aca="1" ref="R1087" ca="1">INDEX('Lorri 401b'!L:L,MATCH('Retirement Calculator'!A1087,'Lorri 401b'!N:N,0),0)</f>
        <v>-54617594.453855857</v>
      </c>
      <c r="S1087" s="25">
        <f t="shared" ca="1" si="1047"/>
        <v>-84505926.772414118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-30021297.648072615</v>
      </c>
      <c r="R1088" s="25">
        <f t="array" aca="1" ref="R1088" ca="1">INDEX('Lorri 401b'!L:L,MATCH('Retirement Calculator'!A1088,'Lorri 401b'!N:N,0),0)</f>
        <v>-54866913.298026145</v>
      </c>
      <c r="S1088" s="25">
        <f t="shared" ca="1" si="1047"/>
        <v>-84888210.94609876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-30154816.999793276</v>
      </c>
      <c r="R1089" s="25">
        <f t="array" aca="1" ref="R1089" ca="1">INDEX('Lorri 401b'!L:L,MATCH('Retirement Calculator'!A1089,'Lorri 401b'!N:N,0),0)</f>
        <v>-55117270.970713809</v>
      </c>
      <c r="S1089" s="25">
        <f t="shared" ca="1" si="1047"/>
        <v>-85272087.970507085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-30288892.682146106</v>
      </c>
      <c r="R1090" s="25">
        <f t="array" aca="1" ref="R1090" ca="1">INDEX('Lorri 401b'!L:L,MATCH('Retirement Calculator'!A1090,'Lorri 401b'!N:N,0),0)</f>
        <v>-55368671.800371006</v>
      </c>
      <c r="S1090" s="25">
        <f t="shared" ca="1" si="1047"/>
        <v>-85657564.482517108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-30423527.013175409</v>
      </c>
      <c r="R1091" s="25">
        <f t="array" aca="1" ref="R1091" ca="1">INDEX('Lorri 401b'!L:L,MATCH('Retirement Calculator'!A1091,'Lorri 401b'!N:N,0),0)</f>
        <v>-55621120.133485109</v>
      </c>
      <c r="S1091" s="25">
        <f t="shared" ca="1" si="1047"/>
        <v>-86044647.146660522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-30558722.320583999</v>
      </c>
      <c r="R1092" s="25">
        <f t="array" aca="1" ref="R1092" ca="1">INDEX('Lorri 401b'!L:L,MATCH('Retirement Calculator'!A1092,'Lorri 401b'!N:N,0),0)</f>
        <v>-55874620.334653854</v>
      </c>
      <c r="S1092" s="25">
        <f t="shared" ca="1" si="1047"/>
        <v>-86433342.655237854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-30694480.941773459</v>
      </c>
      <c r="R1093" s="25">
        <f t="array" aca="1" ref="R1093" ca="1">INDEX('Lorri 401b'!L:L,MATCH('Retirement Calculator'!A1093,'Lorri 401b'!N:N,0),0)</f>
        <v>-56129176.786660798</v>
      </c>
      <c r="S1093" s="25">
        <f t="shared" ca="1" si="1047"/>
        <v>-86823657.728434265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-30830805.223884542</v>
      </c>
      <c r="R1094" s="25">
        <f t="array" aca="1" ref="R1094" ca="1">INDEX('Lorri 401b'!L:L,MATCH('Retirement Calculator'!A1094,'Lorri 401b'!N:N,0),0)</f>
        <v>-56384793.890551105</v>
      </c>
      <c r="S1094" s="25">
        <f t="shared" ca="1" si="1047"/>
        <v>-87215599.114435643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-30967697.523837753</v>
      </c>
      <c r="R1095" s="25">
        <f t="array" aca="1" ref="R1095" ca="1">INDEX('Lorri 401b'!L:L,MATCH('Retirement Calculator'!A1095,'Lorri 401b'!N:N,0),0)</f>
        <v>-56641476.065707624</v>
      </c>
      <c r="S1095" s="25">
        <f t="shared" ca="1" si="1047"/>
        <v>-87609173.589545369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-31105160.208374102</v>
      </c>
      <c r="R1096" s="25">
        <f t="array" aca="1" ref="R1096" ca="1">INDEX('Lorri 401b'!L:L,MATCH('Retirement Calculator'!A1096,'Lorri 401b'!N:N,0),0)</f>
        <v>-56899227.749927297</v>
      </c>
      <c r="S1096" s="25">
        <f t="shared" ca="1" si="1047"/>
        <v>-88004387.958301395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-31243195.654096019</v>
      </c>
      <c r="R1097" s="25">
        <f t="array" aca="1" ref="R1097" ca="1">INDEX('Lorri 401b'!L:L,MATCH('Retirement Calculator'!A1097,'Lorri 401b'!N:N,0),0)</f>
        <v>-57158053.399497882</v>
      </c>
      <c r="S1097" s="25">
        <f t="shared" ca="1" si="1047"/>
        <v>-88401249.053593904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-31381806.247508444</v>
      </c>
      <c r="R1098" s="25">
        <f t="array" aca="1" ref="R1098" ca="1">INDEX('Lorri 401b'!L:L,MATCH('Retirement Calculator'!A1098,'Lorri 401b'!N:N,0),0)</f>
        <v>-57417957.489275008</v>
      </c>
      <c r="S1098" s="25">
        <f t="shared" ca="1" si="1047"/>
        <v>-88799763.736783445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-31520994.385060087</v>
      </c>
      <c r="R1099" s="25">
        <f t="array" aca="1" ref="R1099" ca="1">INDEX('Lorri 401b'!L:L,MATCH('Retirement Calculator'!A1099,'Lorri 401b'!N:N,0),0)</f>
        <v>-57678944.512759544</v>
      </c>
      <c r="S1099" s="25">
        <f t="shared" ca="1" si="1047"/>
        <v>-89199938.897819638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-31660762.473184865</v>
      </c>
      <c r="R1100" s="25">
        <f t="array" aca="1" ref="R1100" ca="1">INDEX('Lorri 401b'!L:L,MATCH('Retirement Calculator'!A1100,'Lorri 401b'!N:N,0),0)</f>
        <v>-57941018.982175261</v>
      </c>
      <c r="S1100" s="25">
        <f t="shared" ca="1" si="1047"/>
        <v>-89601781.455360129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-31801112.928343493</v>
      </c>
      <c r="R1101" s="25">
        <f t="array" aca="1" ref="R1101" ca="1">INDEX('Lorri 401b'!L:L,MATCH('Retirement Calculator'!A1101,'Lorri 401b'!N:N,0),0)</f>
        <v>-58204185.428546876</v>
      </c>
      <c r="S1101" s="25">
        <f t="shared" ca="1" si="1047"/>
        <v>-90005298.356890365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-31942048.177065283</v>
      </c>
      <c r="R1102" s="25">
        <f t="array" aca="1" ref="R1102" ca="1">INDEX('Lorri 401b'!L:L,MATCH('Retirement Calculator'!A1102,'Lorri 401b'!N:N,0),0)</f>
        <v>-58468448.401778378</v>
      </c>
      <c r="S1102" s="25">
        <f t="shared" ca="1" si="1047"/>
        <v>-90410496.578843653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-32083570.655990083</v>
      </c>
      <c r="R1103" s="25">
        <f t="array" aca="1" ref="R1103" ca="1">INDEX('Lorri 401b'!L:L,MATCH('Retirement Calculator'!A1103,'Lorri 401b'!N:N,0),0)</f>
        <v>-58733812.470731676</v>
      </c>
      <c r="S1103" s="25">
        <f t="shared" ca="1" si="1047"/>
        <v>-90817383.126721755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-32225682.811910402</v>
      </c>
      <c r="R1104" s="25">
        <f t="array" aca="1" ref="R1104" ca="1">INDEX('Lorri 401b'!L:L,MATCH('Retirement Calculator'!A1104,'Lorri 401b'!N:N,0),0)</f>
        <v>-59000282.223305613</v>
      </c>
      <c r="S1104" s="25">
        <f t="shared" ca="1" si="1047"/>
        <v>-91225965.035216019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-32368387.101813722</v>
      </c>
      <c r="R1105" s="25">
        <f t="array" aca="1" ref="R1105" ca="1">INDEX('Lorri 401b'!L:L,MATCH('Retirement Calculator'!A1105,'Lorri 401b'!N:N,0),0)</f>
        <v>-59267862.266515277</v>
      </c>
      <c r="S1105" s="25">
        <f t="shared" ca="1" si="1047"/>
        <v>-91636249.368329003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-32511685.992924973</v>
      </c>
      <c r="R1106" s="25">
        <f t="array" aca="1" ref="R1106" ca="1">INDEX('Lorri 401b'!L:L,MATCH('Retirement Calculator'!A1106,'Lorri 401b'!N:N,0),0)</f>
        <v>-59536557.226571649</v>
      </c>
      <c r="S1106" s="25">
        <f t="shared" ca="1" si="1047"/>
        <v>-92048243.219496623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-32655581.962749187</v>
      </c>
      <c r="R1107" s="25">
        <f t="array" aca="1" ref="R1107" ca="1">INDEX('Lorri 401b'!L:L,MATCH('Retirement Calculator'!A1107,'Lorri 401b'!N:N,0),0)</f>
        <v>-59806371.748961583</v>
      </c>
      <c r="S1107" s="25">
        <f t="shared" ca="1" si="1047"/>
        <v>-92461953.711710766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-32800077.499114335</v>
      </c>
      <c r="R1108" s="25">
        <f t="array" aca="1" ref="R1108" ca="1">INDEX('Lorri 401b'!L:L,MATCH('Retirement Calculator'!A1108,'Lorri 401b'!N:N,0),0)</f>
        <v>-60077310.498528145</v>
      </c>
      <c r="S1108" s="25">
        <f t="shared" ca="1" si="1047"/>
        <v>-92877387.997642487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-32945175.100214336</v>
      </c>
      <c r="R1109" s="25">
        <f t="array" aca="1" ref="R1109" ca="1">INDEX('Lorri 401b'!L:L,MATCH('Retirement Calculator'!A1109,'Lorri 401b'!N:N,0),0)</f>
        <v>-60349378.159551233</v>
      </c>
      <c r="S1109" s="25">
        <f t="shared" ca="1" si="1047"/>
        <v>-93294553.259765565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-33090877.274652254</v>
      </c>
      <c r="R1110" s="25">
        <f t="array" aca="1" ref="R1110" ca="1">INDEX('Lorri 401b'!L:L,MATCH('Retirement Calculator'!A1110,'Lorri 401b'!N:N,0),0)</f>
        <v>-60622579.435828581</v>
      </c>
      <c r="S1110" s="25">
        <f t="shared" ca="1" si="1047"/>
        <v>-93713456.710480839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-33237186.541483663</v>
      </c>
      <c r="R1111" s="25">
        <f t="array" aca="1" ref="R1111" ca="1">INDEX('Lorri 401b'!L:L,MATCH('Retirement Calculator'!A1111,'Lorri 401b'!N:N,0),0)</f>
        <v>-60896919.050757088</v>
      </c>
      <c r="S1111" s="25">
        <f t="shared" ca="1" si="1047"/>
        <v>-94134105.592240751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-33384105.430260204</v>
      </c>
      <c r="R1112" s="25">
        <f t="array" aca="1" ref="R1112" ca="1">INDEX('Lorri 401b'!L:L,MATCH('Retirement Calculator'!A1112,'Lorri 401b'!N:N,0),0)</f>
        <v>-61172401.747414462</v>
      </c>
      <c r="S1112" s="25">
        <f t="shared" ca="1" si="1047"/>
        <v>-94556507.177674666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-33531636.481073312</v>
      </c>
      <c r="R1113" s="25">
        <f t="array" aca="1" ref="R1113" ca="1">INDEX('Lorri 401b'!L:L,MATCH('Retirement Calculator'!A1113,'Lorri 401b'!N:N,0),0)</f>
        <v>-61449032.288641244</v>
      </c>
      <c r="S1113" s="25">
        <f t="shared" ca="1" si="1047"/>
        <v>-94980668.769714564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-33679782.244598143</v>
      </c>
      <c r="R1114" s="25">
        <f t="array" aca="1" ref="R1114" ca="1">INDEX('Lorri 401b'!L:L,MATCH('Retirement Calculator'!A1114,'Lorri 401b'!N:N,0),0)</f>
        <v>-61726815.457123138</v>
      </c>
      <c r="S1114" s="25">
        <f t="shared" ca="1" si="1047"/>
        <v>-95406597.701721281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-33828545.282137662</v>
      </c>
      <c r="R1115" s="25">
        <f t="array" aca="1" ref="R1115" ca="1">INDEX('Lorri 401b'!L:L,MATCH('Retirement Calculator'!A1115,'Lorri 401b'!N:N,0),0)</f>
        <v>-62005756.055473708</v>
      </c>
      <c r="S1115" s="25">
        <f t="shared" ca="1" si="1047"/>
        <v>-95834301.337611377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-33977928.16566693</v>
      </c>
      <c r="R1116" s="25">
        <f t="array" aca="1" ref="R1116" ca="1">INDEX('Lorri 401b'!L:L,MATCH('Retirement Calculator'!A1116,'Lorri 401b'!N:N,0),0)</f>
        <v>-62285858.906317405</v>
      </c>
      <c r="S1116" s="25">
        <f t="shared" ca="1" si="1047"/>
        <v>-96263787.071984336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-34127933.477877572</v>
      </c>
      <c r="R1117" s="25">
        <f t="array" aca="1" ref="R1117" ca="1">INDEX('Lorri 401b'!L:L,MATCH('Retirement Calculator'!A1117,'Lorri 401b'!N:N,0),0)</f>
        <v>-62567128.852372952</v>
      </c>
      <c r="S1117" s="25">
        <f t="shared" ca="1" si="1047"/>
        <v>-96695062.330250531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-34278563.812222429</v>
      </c>
      <c r="R1118" s="25">
        <f t="array" aca="1" ref="R1118" ca="1">INDEX('Lorri 401b'!L:L,MATCH('Retirement Calculator'!A1118,'Lorri 401b'!N:N,0),0)</f>
        <v>-62849570.756537057</v>
      </c>
      <c r="S1118" s="25">
        <f t="shared" ca="1" si="1047"/>
        <v>-97128134.568759486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-34429821.772960387</v>
      </c>
      <c r="R1119" s="25">
        <f t="array" aca="1" ref="R1119" ca="1">INDEX('Lorri 401b'!L:L,MATCH('Retirement Calculator'!A1119,'Lorri 401b'!N:N,0),0)</f>
        <v>-63133189.501968518</v>
      </c>
      <c r="S1119" s="25">
        <f t="shared" ca="1" si="1047"/>
        <v>-97563011.274928898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-34581709.97520142</v>
      </c>
      <c r="R1120" s="25">
        <f t="array" aca="1" ref="R1120" ca="1">INDEX('Lorri 401b'!L:L,MATCH('Retirement Calculator'!A1120,'Lorri 401b'!N:N,0),0)</f>
        <v>-63417989.992172606</v>
      </c>
      <c r="S1120" s="25">
        <f t="shared" ca="1" si="1047"/>
        <v>-97999699.967374027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-34734231.044951789</v>
      </c>
      <c r="R1121" s="25">
        <f t="array" aca="1" ref="R1121" ca="1">INDEX('Lorri 401b'!L:L,MATCH('Retirement Calculator'!A1121,'Lorri 401b'!N:N,0),0)</f>
        <v>-63703977.151085883</v>
      </c>
      <c r="S1121" s="25">
        <f t="shared" ca="1" si="1047"/>
        <v>-98438208.19603768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-34887387.619159453</v>
      </c>
      <c r="R1122" s="25">
        <f t="array" aca="1" ref="R1122" ca="1">INDEX('Lorri 401b'!L:L,MATCH('Retirement Calculator'!A1122,'Lorri 401b'!N:N,0),0)</f>
        <v>-63991155.923161298</v>
      </c>
      <c r="S1122" s="25">
        <f t="shared" ca="1" si="1047"/>
        <v>-98878543.542320758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-35041182.345759645</v>
      </c>
      <c r="R1123" s="25">
        <f t="array" aca="1" ref="R1123" ca="1">INDEX('Lorri 401b'!L:L,MATCH('Retirement Calculator'!A1123,'Lorri 401b'!N:N,0),0)</f>
        <v>-64279531.27345369</v>
      </c>
      <c r="S1123" s="25">
        <f t="shared" ca="1" si="1047"/>
        <v>-99320713.619213343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-35195617.883720674</v>
      </c>
      <c r="R1124" s="25">
        <f t="array" aca="1" ref="R1124" ca="1">INDEX('Lorri 401b'!L:L,MATCH('Retirement Calculator'!A1124,'Lorri 401b'!N:N,0),0)</f>
        <v>-64569108.187705636</v>
      </c>
      <c r="S1124" s="25">
        <f t="shared" ca="1" si="1047"/>
        <v>-99764726.071426302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-35350696.903089873</v>
      </c>
      <c r="R1125" s="25">
        <f t="array" aca="1" ref="R1125" ca="1">INDEX('Lorri 401b'!L:L,MATCH('Retirement Calculator'!A1125,'Lorri 401b'!N:N,0),0)</f>
        <v>-64859891.67243363</v>
      </c>
      <c r="S1125" s="25">
        <f t="shared" ca="1" si="1047"/>
        <v>-100210588.5755235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-35506422.08503978</v>
      </c>
      <c r="R1126" s="25">
        <f t="array" aca="1" ref="R1126" ca="1">INDEX('Lorri 401b'!L:L,MATCH('Retirement Calculator'!A1126,'Lorri 401b'!N:N,0),0)</f>
        <v>-65151886.755014658</v>
      </c>
      <c r="S1126" s="25">
        <f t="shared" ca="1" si="1047"/>
        <v>-100658308.84005444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-35662796.121914476</v>
      </c>
      <c r="R1127" s="25">
        <f t="array" aca="1" ref="R1127" ca="1">INDEX('Lorri 401b'!L:L,MATCH('Retirement Calculator'!A1127,'Lorri 401b'!N:N,0),0)</f>
        <v>-65445098.483773105</v>
      </c>
      <c r="S1127" s="25">
        <f t="shared" ca="1" si="1047"/>
        <v>-101107894.60568759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-35819821.717276148</v>
      </c>
      <c r="R1128" s="25">
        <f t="array" aca="1" ref="R1128" ca="1">INDEX('Lorri 401b'!L:L,MATCH('Retirement Calculator'!A1128,'Lorri 401b'!N:N,0),0)</f>
        <v>-65739531.928068049</v>
      </c>
      <c r="S1128" s="25">
        <f t="shared" ca="1" si="1047"/>
        <v>-101559353.6453442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-35977501.585951827</v>
      </c>
      <c r="R1129" s="25">
        <f t="array" aca="1" ref="R1129" ca="1">INDEX('Lorri 401b'!L:L,MATCH('Retirement Calculator'!A1129,'Lorri 401b'!N:N,0),0)</f>
        <v>-66035192.178380884</v>
      </c>
      <c r="S1129" s="25">
        <f t="shared" ca="1" si="1047"/>
        <v>-102012693.76433271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-36135838.454080321</v>
      </c>
      <c r="R1130" s="25">
        <f t="array" aca="1" ref="R1130" ca="1">INDEX('Lorri 401b'!L:L,MATCH('Retirement Calculator'!A1130,'Lorri 401b'!N:N,0),0)</f>
        <v>-66332084.34640336</v>
      </c>
      <c r="S1130" s="25">
        <f t="shared" ca="1" si="1047"/>
        <v>-102467922.80048367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-36294835.059159353</v>
      </c>
      <c r="R1131" s="25">
        <f t="array" aca="1" ref="R1131" ca="1">INDEX('Lorri 401b'!L:L,MATCH('Retirement Calculator'!A1131,'Lorri 401b'!N:N,0),0)</f>
        <v>-66630213.565125927</v>
      </c>
      <c r="S1131" s="25">
        <f t="shared" ca="1" si="1047"/>
        <v>-102925048.62428528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-36454494.150092877</v>
      </c>
      <c r="R1132" s="25">
        <f t="array" aca="1" ref="R1132" ca="1">INDEX('Lorri 401b'!L:L,MATCH('Retirement Calculator'!A1132,'Lorri 401b'!N:N,0),0)</f>
        <v>-66929584.988926508</v>
      </c>
      <c r="S1132" s="25">
        <f t="shared" ca="1" si="1047"/>
        <v>-103384079.13901938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-36614818.487238631</v>
      </c>
      <c r="R1133" s="25">
        <f t="array" aca="1" ref="R1133" ca="1">INDEX('Lorri 401b'!L:L,MATCH('Retirement Calculator'!A1133,'Lorri 401b'!N:N,0),0)</f>
        <v>-67230203.793659583</v>
      </c>
      <c r="S1133" s="25">
        <f t="shared" ca="1" si="1047"/>
        <v>-103845022.28089821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-36775810.842455819</v>
      </c>
      <c r="R1134" s="25">
        <f t="array" aca="1" ref="R1134" ca="1">INDEX('Lorri 401b'!L:L,MATCH('Retirement Calculator'!A1134,'Lorri 401b'!N:N,0),0)</f>
        <v>-67532075.176745728</v>
      </c>
      <c r="S1134" s="25">
        <f t="shared" ca="1" si="1047"/>
        <v>-104307886.01920155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-36937473.999153085</v>
      </c>
      <c r="R1135" s="25">
        <f t="array" aca="1" ref="R1135" ca="1">INDEX('Lorri 401b'!L:L,MATCH('Retirement Calculator'!A1135,'Lorri 401b'!N:N,0),0)</f>
        <v>-67835204.357261404</v>
      </c>
      <c r="S1135" s="25">
        <f t="shared" ca="1" si="1047"/>
        <v>-104772678.3564145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-37099810.752336584</v>
      </c>
      <c r="R1136" s="25">
        <f t="array" aca="1" ref="R1136" ca="1">INDEX('Lorri 401b'!L:L,MATCH('Retirement Calculator'!A1136,'Lorri 401b'!N:N,0),0)</f>
        <v>-68139596.576029226</v>
      </c>
      <c r="S1136" s="25">
        <f t="shared" ca="1" si="1047"/>
        <v>-105239407.3283658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-37262823.908658348</v>
      </c>
      <c r="R1137" s="25">
        <f t="array" aca="1" ref="R1137" ca="1">INDEX('Lorri 401b'!L:L,MATCH('Retirement Calculator'!A1137,'Lorri 401b'!N:N,0),0)</f>
        <v>-68445257.095708579</v>
      </c>
      <c r="S1137" s="25">
        <f t="shared" ca="1" si="1047"/>
        <v>-105708081.00436693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-37426516.286464788</v>
      </c>
      <c r="R1138" s="25">
        <f t="array" aca="1" ref="R1138" ca="1">INDEX('Lorri 401b'!L:L,MATCH('Retirement Calculator'!A1138,'Lorri 401b'!N:N,0),0)</f>
        <v>-68752191.200886592</v>
      </c>
      <c r="S1138" s="25">
        <f t="shared" ca="1" si="1047"/>
        <v>-106178707.48735139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-37590890.715845421</v>
      </c>
      <c r="R1139" s="25">
        <f t="array" aca="1" ref="R1139" ca="1">INDEX('Lorri 401b'!L:L,MATCH('Retirement Calculator'!A1139,'Lorri 401b'!N:N,0),0)</f>
        <v>-69060404.198169515</v>
      </c>
      <c r="S1139" s="25">
        <f t="shared" ca="1" si="1047"/>
        <v>-106651294.91401494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-37755950.038681805</v>
      </c>
      <c r="R1140" s="25">
        <f t="array" aca="1" ref="R1140" ca="1">INDEX('Lorri 401b'!L:L,MATCH('Retirement Calculator'!A1140,'Lorri 401b'!N:N,0),0)</f>
        <v>-69369901.416274443</v>
      </c>
      <c r="S1140" s="25">
        <f t="shared" ca="1" si="1047"/>
        <v>-107125851.45495625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-37921697.108696677</v>
      </c>
      <c r="R1141" s="25">
        <f t="array" aca="1" ref="R1141" ca="1">INDEX('Lorri 401b'!L:L,MATCH('Retirement Calculator'!A1141,'Lorri 401b'!N:N,0),0)</f>
        <v>-69680688.206121489</v>
      </c>
      <c r="S1141" s="25">
        <f t="shared" ca="1" si="1047"/>
        <v>-107602385.31481817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-38088134.791503273</v>
      </c>
      <c r="R1142" s="25">
        <f t="array" aca="1" ref="R1142" ca="1">INDEX('Lorri 401b'!L:L,MATCH('Retirement Calculator'!A1142,'Lorri 401b'!N:N,0),0)</f>
        <v>-69992769.940926224</v>
      </c>
      <c r="S1142" s="25">
        <f t="shared" ca="1" si="1047"/>
        <v>-108080904.7324295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-38255265.9646549</v>
      </c>
      <c r="R1143" s="25">
        <f t="array" aca="1" ref="R1143" ca="1">INDEX('Lorri 401b'!L:L,MATCH('Retirement Calculator'!A1143,'Lorri 401b'!N:N,0),0)</f>
        <v>-70306152.016292647</v>
      </c>
      <c r="S1143" s="25">
        <f t="shared" ca="1" si="1047"/>
        <v>-108561417.98094755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-38423093.51769466</v>
      </c>
      <c r="R1144" s="25">
        <f t="array" aca="1" ref="R1144" ca="1">INDEX('Lorri 401b'!L:L,MATCH('Retirement Calculator'!A1144,'Lorri 401b'!N:N,0),0)</f>
        <v>-70620839.850306422</v>
      </c>
      <c r="S1144" s="25">
        <f t="shared" ca="1" si="1047"/>
        <v>-109043933.36800107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-38591620.352205418</v>
      </c>
      <c r="R1145" s="25">
        <f t="array" aca="1" ref="R1145" ca="1">INDEX('Lorri 401b'!L:L,MATCH('Retirement Calculator'!A1145,'Lorri 401b'!N:N,0),0)</f>
        <v>-70936838.883628592</v>
      </c>
      <c r="S1145" s="25">
        <f t="shared" ca="1" si="1047"/>
        <v>-109528459.235834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-38760849.381859973</v>
      </c>
      <c r="R1146" s="25">
        <f t="array" aca="1" ref="R1146" ca="1">INDEX('Lorri 401b'!L:L,MATCH('Retirement Calculator'!A1146,'Lorri 401b'!N:N,0),0)</f>
        <v>-71254154.579589605</v>
      </c>
      <c r="S1146" s="25">
        <f t="shared" ca="1" si="1047"/>
        <v>-110015003.96144958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-38930783.532471418</v>
      </c>
      <c r="R1147" s="25">
        <f t="array" aca="1" ref="R1147" ca="1">INDEX('Lorri 401b'!L:L,MATCH('Retirement Calculator'!A1147,'Lorri 401b'!N:N,0),0)</f>
        <v>-71572792.424283788</v>
      </c>
      <c r="S1147" s="25">
        <f t="shared" ca="1" si="1047"/>
        <v>-110503575.95675521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-39101425.742043748</v>
      </c>
      <c r="R1148" s="25">
        <f t="array" aca="1" ref="R1148" ca="1">INDEX('Lorri 401b'!L:L,MATCH('Retirement Calculator'!A1148,'Lorri 401b'!N:N,0),0)</f>
        <v>-71892757.926664203</v>
      </c>
      <c r="S1148" s="25">
        <f t="shared" ca="1" si="1047"/>
        <v>-110994183.66870795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-39272778.960822627</v>
      </c>
      <c r="R1149" s="25">
        <f t="array" aca="1" ref="R1149" ca="1">INDEX('Lorri 401b'!L:L,MATCH('Retirement Calculator'!A1149,'Lorri 401b'!N:N,0),0)</f>
        <v>-72214056.61863786</v>
      </c>
      <c r="S1149" s="25">
        <f t="shared" ca="1" si="1047"/>
        <v>-111486835.57946049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-39444846.151346415</v>
      </c>
      <c r="R1150" s="25">
        <f t="array" aca="1" ref="R1150" ca="1">INDEX('Lorri 401b'!L:L,MATCH('Retirement Calculator'!A1150,'Lorri 401b'!N:N,0),0)</f>
        <v>-72536694.055161417</v>
      </c>
      <c r="S1150" s="25">
        <f t="shared" ca="1" si="1047"/>
        <v>-111981540.20650783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-39617630.288497388</v>
      </c>
      <c r="R1151" s="25">
        <f t="array" aca="1" ref="R1151" ca="1">INDEX('Lorri 401b'!L:L,MATCH('Retirement Calculator'!A1151,'Lorri 401b'!N:N,0),0)</f>
        <v>-72860675.814337149</v>
      </c>
      <c r="S1151" s="25">
        <f t="shared" ca="1" si="1047"/>
        <v>-112478306.10283454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-39791134.359553158</v>
      </c>
      <c r="R1152" s="25">
        <f t="array" aca="1" ref="R1152" ca="1">INDEX('Lorri 401b'!L:L,MATCH('Retirement Calculator'!A1152,'Lorri 401b'!N:N,0),0)</f>
        <v>-73186007.49750945</v>
      </c>
      <c r="S1152" s="25">
        <f t="shared" ca="1" si="1047"/>
        <v>-112977141.85706261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-39965361.364238329</v>
      </c>
      <c r="R1153" s="25">
        <f t="array" aca="1" ref="R1153" ca="1">INDEX('Lorri 401b'!L:L,MATCH('Retirement Calculator'!A1153,'Lorri 401b'!N:N,0),0)</f>
        <v>-73512694.729361638</v>
      </c>
      <c r="S1153" s="25">
        <f t="shared" ca="1" si="1047"/>
        <v>-113478056.09359998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-40140314.314776354</v>
      </c>
      <c r="R1154" s="25">
        <f t="array" aca="1" ref="R1154" ca="1">INDEX('Lorri 401b'!L:L,MATCH('Retirement Calculator'!A1154,'Lorri 401b'!N:N,0),0)</f>
        <v>-73840743.15801321</v>
      </c>
      <c r="S1154" s="25">
        <f t="shared" ca="1" si="1047"/>
        <v>-113981057.47278956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-40315996.235941619</v>
      </c>
      <c r="R1155" s="25">
        <f t="array" aca="1" ref="R1155" ca="1">INDEX('Lorri 401b'!L:L,MATCH('Retirement Calculator'!A1155,'Lorri 401b'!N:N,0),0)</f>
        <v>-74170158.455117494</v>
      </c>
      <c r="S1155" s="25">
        <f t="shared" ca="1" si="1047"/>
        <v>-114486154.69105911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-40492410.165111735</v>
      </c>
      <c r="R1156" s="25">
        <f t="array" aca="1" ref="R1156" ca="1">INDEX('Lorri 401b'!L:L,MATCH('Retirement Calculator'!A1156,'Lorri 401b'!N:N,0),0)</f>
        <v>-74500946.315959707</v>
      </c>
      <c r="S1156" s="25">
        <f t="shared" ca="1" si="1047"/>
        <v>-114993356.48107144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-40669559.152320065</v>
      </c>
      <c r="R1157" s="25">
        <f t="array" aca="1" ref="R1157" ca="1">INDEX('Lorri 401b'!L:L,MATCH('Retirement Calculator'!A1157,'Lorri 401b'!N:N,0),0)</f>
        <v>-74833112.459555432</v>
      </c>
      <c r="S1157" s="25">
        <f t="shared" ca="1" si="1047"/>
        <v>-115502671.6118755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-40847446.26030843</v>
      </c>
      <c r="R1158" s="25">
        <f t="array" aca="1" ref="R1158" ca="1">INDEX('Lorri 401b'!L:L,MATCH('Retirement Calculator'!A1158,'Lorri 401b'!N:N,0),0)</f>
        <v>-75166662.628749475</v>
      </c>
      <c r="S1158" s="25">
        <f t="shared" ca="1" si="1047"/>
        <v>-116014108.8890579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-41026074.564580075</v>
      </c>
      <c r="R1159" s="25">
        <f t="array" aca="1" ref="R1159" ca="1">INDEX('Lorri 401b'!L:L,MATCH('Retirement Calculator'!A1159,'Lorri 401b'!N:N,0),0)</f>
        <v>-75501602.590315163</v>
      </c>
      <c r="S1159" s="25">
        <f t="shared" ca="1" si="1047"/>
        <v>-116527677.15489525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-41205447.153452858</v>
      </c>
      <c r="R1160" s="25">
        <f t="array" aca="1" ref="R1160" ca="1">INDEX('Lorri 401b'!L:L,MATCH('Retirement Calculator'!A1160,'Lorri 401b'!N:N,0),0)</f>
        <v>-75837938.135054037</v>
      </c>
      <c r="S1160" s="25">
        <f t="shared" ca="1" si="1047"/>
        <v>-117043385.2885069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-41385567.128112607</v>
      </c>
      <c r="R1161" s="25">
        <f t="array" aca="1" ref="R1161" ca="1">INDEX('Lorri 401b'!L:L,MATCH('Retirement Calculator'!A1161,'Lorri 401b'!N:N,0),0)</f>
        <v>-76175675.077895984</v>
      </c>
      <c r="S1161" s="25">
        <f t="shared" ca="1" si="1047"/>
        <v>-117561242.20600858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-41566437.602666773</v>
      </c>
      <c r="R1162" s="25">
        <f t="array" aca="1" ref="R1162" ca="1">INDEX('Lorri 401b'!L:L,MATCH('Retirement Calculator'!A1162,'Lorri 401b'!N:N,0),0)</f>
        <v>-76514819.257999778</v>
      </c>
      <c r="S1162" s="25">
        <f t="shared" ca="1" si="1047"/>
        <v>-118081256.86066654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-41748061.704198249</v>
      </c>
      <c r="R1163" s="25">
        <f t="array" aca="1" ref="R1163" ca="1">INDEX('Lorri 401b'!L:L,MATCH('Retirement Calculator'!A1163,'Lorri 401b'!N:N,0),0)</f>
        <v>-76855376.538854003</v>
      </c>
      <c r="S1163" s="25">
        <f t="shared" ca="1" si="1047"/>
        <v>-118603438.24305224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-41930442.572819442</v>
      </c>
      <c r="R1164" s="25">
        <f t="array" aca="1" ref="R1164" ca="1">INDEX('Lorri 401b'!L:L,MATCH('Retirement Calculator'!A1164,'Lorri 401b'!N:N,0),0)</f>
        <v>-77197352.808378458</v>
      </c>
      <c r="S1164" s="25">
        <f t="shared" ca="1" si="1047"/>
        <v>-119127795.3811979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-42113583.361726552</v>
      </c>
      <c r="R1165" s="25">
        <f t="array" aca="1" ref="R1165" ca="1">INDEX('Lorri 401b'!L:L,MATCH('Retirement Calculator'!A1165,'Lorri 401b'!N:N,0),0)</f>
        <v>-77540753.97902593</v>
      </c>
      <c r="S1165" s="25">
        <f t="shared" ca="1" si="1047"/>
        <v>-119654337.34075248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-42297487.237254113</v>
      </c>
      <c r="R1166" s="25">
        <f t="array" aca="1" ref="R1166" ca="1">INDEX('Lorri 401b'!L:L,MATCH('Retirement Calculator'!A1166,'Lorri 401b'!N:N,0),0)</f>
        <v>-77885585.987884432</v>
      </c>
      <c r="S1166" s="25">
        <f t="shared" ca="1" si="1047"/>
        <v>-120183073.22513855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-42482157.378929704</v>
      </c>
      <c r="R1167" s="25">
        <f t="array" aca="1" ref="R1167" ca="1">INDEX('Lorri 401b'!L:L,MATCH('Retirement Calculator'!A1167,'Lorri 401b'!N:N,0),0)</f>
        <v>-78231854.796779841</v>
      </c>
      <c r="S1167" s="25">
        <f t="shared" ca="1" si="1047"/>
        <v>-120714012.17570955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-42667596.979528941</v>
      </c>
      <c r="R1168" s="25">
        <f t="array" aca="1" ref="R1168" ca="1">INDEX('Lorri 401b'!L:L,MATCH('Retirement Calculator'!A1168,'Lorri 401b'!N:N,0),0)</f>
        <v>-78579566.392378986</v>
      </c>
      <c r="S1168" s="25">
        <f t="shared" ca="1" si="1047"/>
        <v>-121247163.37190792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-42853809.245130673</v>
      </c>
      <c r="R1169" s="25">
        <f t="array" aca="1" ref="R1169" ca="1">INDEX('Lorri 401b'!L:L,MATCH('Retirement Calculator'!A1169,'Lorri 401b'!N:N,0),0)</f>
        <v>-78928726.786293134</v>
      </c>
      <c r="S1169" s="25">
        <f t="shared" ca="1" si="1047"/>
        <v>-121782536.03142381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-43040797.395172417</v>
      </c>
      <c r="R1170" s="25">
        <f t="array" aca="1" ref="R1170" ca="1">INDEX('Lorri 401b'!L:L,MATCH('Retirement Calculator'!A1170,'Lorri 401b'!N:N,0),0)</f>
        <v>-79279342.015181914</v>
      </c>
      <c r="S1170" s="25">
        <f t="shared" ca="1" si="1047"/>
        <v>-122320139.41035433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-43228564.662505999</v>
      </c>
      <c r="R1171" s="25">
        <f t="array" aca="1" ref="R1171" ca="1">INDEX('Lorri 401b'!L:L,MATCH('Retirement Calculator'!A1171,'Lorri 401b'!N:N,0),0)</f>
        <v>-79631418.140857741</v>
      </c>
      <c r="S1171" s="25">
        <f t="shared" ca="1" si="1047"/>
        <v>-122859982.80336374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53" activePane="bottomLeft" state="frozen"/>
      <selection pane="bottomLeft" activeCell="E94" sqref="E94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16.263013698630136</v>
      </c>
      <c r="R1" s="400"/>
      <c r="S1" s="400"/>
      <c r="T1" s="400"/>
      <c r="U1" s="400"/>
      <c r="V1" s="401">
        <f ca="1">(TODAY()-B16)/365</f>
        <v>16.758904109589039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19.013698630136986</v>
      </c>
      <c r="B2" s="338">
        <v>39356</v>
      </c>
      <c r="C2" s="338">
        <f ca="1">TODAY()</f>
        <v>46296</v>
      </c>
      <c r="D2" s="399">
        <f>-(SUM(D7:D82))</f>
        <v>-454496.24000000005</v>
      </c>
      <c r="E2" s="399">
        <f>(H83+L83+Q83+V83)*-1</f>
        <v>1125675.73</v>
      </c>
      <c r="F2" s="285">
        <f ca="1">D4</f>
        <v>0.11171895861625672</v>
      </c>
      <c r="G2" s="402">
        <f ca="1">(72/(F2*100))</f>
        <v>6.4447432102650275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0.11171895861625672</v>
      </c>
      <c r="E4" s="400"/>
      <c r="F4" s="296"/>
      <c r="G4" s="296"/>
      <c r="H4" s="296"/>
      <c r="I4" s="400"/>
      <c r="J4" s="296">
        <f ca="1">XIRR(H8:H83,B8:B83)</f>
        <v>0.11391765475273133</v>
      </c>
      <c r="K4" s="296"/>
      <c r="L4" s="296"/>
      <c r="M4" s="296"/>
      <c r="N4" s="400"/>
      <c r="O4" s="296">
        <f ca="1">XIRR(L7:L83,B7:B83)</f>
        <v>0.10999624133110045</v>
      </c>
      <c r="P4" s="296"/>
      <c r="Q4" s="296"/>
      <c r="R4" s="400"/>
      <c r="S4" s="400"/>
      <c r="T4" s="296">
        <f ca="1">XIRR(Q18:Q83,B18:B83)</f>
        <v>0.11032738089561461</v>
      </c>
      <c r="U4" s="296"/>
      <c r="V4" s="296"/>
      <c r="W4" s="296"/>
      <c r="X4" s="400"/>
      <c r="Y4" s="296">
        <f ca="1">XIRR(V16:V83,B16:B83)</f>
        <v>0.10977490544319154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0"/>
      <c r="F5" s="560"/>
      <c r="G5" s="559"/>
      <c r="H5" s="568" t="s">
        <v>599</v>
      </c>
      <c r="I5" s="560"/>
      <c r="J5" s="560"/>
      <c r="K5" s="559"/>
      <c r="L5" s="569" t="s">
        <v>600</v>
      </c>
      <c r="M5" s="560"/>
      <c r="N5" s="560"/>
      <c r="O5" s="560"/>
      <c r="P5" s="559"/>
      <c r="Q5" s="568" t="s">
        <v>601</v>
      </c>
      <c r="R5" s="560"/>
      <c r="S5" s="560"/>
      <c r="T5" s="560"/>
      <c r="U5" s="559"/>
      <c r="V5" s="569" t="s">
        <v>602</v>
      </c>
      <c r="W5" s="560"/>
      <c r="X5" s="560"/>
      <c r="Y5" s="560"/>
      <c r="Z5" s="559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58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55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52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49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50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57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54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59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53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56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60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51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61</v>
      </c>
      <c r="B82" s="411">
        <v>46204</v>
      </c>
      <c r="C82" s="411">
        <v>46295</v>
      </c>
      <c r="D82" s="399">
        <f t="shared" si="0"/>
        <v>10040.169999999998</v>
      </c>
      <c r="E82" s="341">
        <f t="shared" si="87"/>
        <v>-7595.6499999999987</v>
      </c>
      <c r="F82" s="341">
        <f t="shared" si="87"/>
        <v>1125675.73</v>
      </c>
      <c r="G82" s="285">
        <f t="shared" si="4"/>
        <v>-6.731811345942397E-3</v>
      </c>
      <c r="H82" s="408">
        <v>2806.72</v>
      </c>
      <c r="I82" s="408">
        <v>-1093.21</v>
      </c>
      <c r="J82" s="408">
        <f t="shared" si="9"/>
        <v>442308.11999999994</v>
      </c>
      <c r="K82" s="412">
        <f t="shared" si="5"/>
        <v>-2.4733371512995865E-3</v>
      </c>
      <c r="L82" s="409">
        <v>580.29</v>
      </c>
      <c r="M82" s="409">
        <v>-61.08</v>
      </c>
      <c r="N82" s="409">
        <v>-3725.85</v>
      </c>
      <c r="O82" s="409">
        <f t="shared" si="82"/>
        <v>139937.84999999998</v>
      </c>
      <c r="P82" s="413">
        <f t="shared" si="7"/>
        <v>-2.5975943676365205E-2</v>
      </c>
      <c r="Q82" s="408">
        <v>4435.4399999999996</v>
      </c>
      <c r="R82" s="408">
        <v>-4.75</v>
      </c>
      <c r="S82" s="408">
        <v>-2088.39</v>
      </c>
      <c r="T82" s="408">
        <f t="shared" si="21"/>
        <v>415726.48999999993</v>
      </c>
      <c r="U82" s="412">
        <f t="shared" si="22"/>
        <v>-5.0249769063862105E-3</v>
      </c>
      <c r="V82" s="409">
        <v>2217.7199999999998</v>
      </c>
      <c r="W82" s="409">
        <v>-4.75</v>
      </c>
      <c r="X82" s="409">
        <v>-688.2</v>
      </c>
      <c r="Y82" s="409">
        <f t="shared" si="17"/>
        <v>127703.27000000006</v>
      </c>
      <c r="Z82" s="413">
        <f t="shared" si="18"/>
        <v>-5.4066641023900542E-3</v>
      </c>
    </row>
    <row r="83" spans="1:26" ht="11.25" customHeight="1" x14ac:dyDescent="0.3">
      <c r="A83" s="424"/>
      <c r="B83" s="411">
        <f ca="1">TODAY()</f>
        <v>46296</v>
      </c>
      <c r="C83" s="425"/>
      <c r="D83" s="426">
        <f>-F82</f>
        <v>-1125675.73</v>
      </c>
      <c r="E83" s="426"/>
      <c r="F83" s="426"/>
      <c r="G83" s="426"/>
      <c r="H83" s="426">
        <f>-J82</f>
        <v>-442308.11999999994</v>
      </c>
      <c r="I83" s="427"/>
      <c r="J83" s="426"/>
      <c r="K83" s="426"/>
      <c r="L83" s="426">
        <f>-O82</f>
        <v>-139937.84999999998</v>
      </c>
      <c r="M83" s="426"/>
      <c r="N83" s="427"/>
      <c r="O83" s="426"/>
      <c r="P83" s="426"/>
      <c r="Q83" s="426">
        <f>-T82</f>
        <v>-415726.48999999993</v>
      </c>
      <c r="R83" s="426"/>
      <c r="S83" s="426"/>
      <c r="T83" s="426"/>
      <c r="U83" s="426"/>
      <c r="V83" s="426">
        <f>-Y82</f>
        <v>-127703.27000000006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58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5.7289109105383693E-2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18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-5.9127817328263839E-2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2.1539468634307085E-2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46296</v>
      </c>
      <c r="D1" s="570" t="s">
        <v>622</v>
      </c>
      <c r="E1" s="559"/>
      <c r="F1" s="570" t="s">
        <v>623</v>
      </c>
      <c r="G1" s="559"/>
      <c r="H1" s="570" t="s">
        <v>624</v>
      </c>
      <c r="I1" s="559"/>
      <c r="J1" s="570" t="s">
        <v>625</v>
      </c>
      <c r="K1" s="559"/>
      <c r="L1" s="431"/>
      <c r="M1" s="431"/>
      <c r="N1" s="432">
        <f>R1/Q1</f>
        <v>0.22415375262239876</v>
      </c>
      <c r="O1" s="571" t="s">
        <v>626</v>
      </c>
      <c r="P1" s="553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13.66735112936345</v>
      </c>
      <c r="D3" s="429" t="s">
        <v>633</v>
      </c>
      <c r="E3" s="441">
        <f ca="1">'TSP-401K'!J4</f>
        <v>0.11391765475273133</v>
      </c>
      <c r="F3" s="429" t="s">
        <v>633</v>
      </c>
      <c r="G3" s="441">
        <f ca="1">'TSP-401K'!O4</f>
        <v>0.10999624133110045</v>
      </c>
      <c r="H3" s="429" t="s">
        <v>633</v>
      </c>
      <c r="I3" s="441">
        <f ca="1">'TSP-401K'!T4</f>
        <v>0.11032738089561461</v>
      </c>
      <c r="J3" s="429" t="s">
        <v>633</v>
      </c>
      <c r="K3" s="441">
        <f ca="1">'TSP-401K'!Y4</f>
        <v>0.10977490544319154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13.66735112936345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1125675.73</v>
      </c>
      <c r="D6" s="429" t="s">
        <v>637</v>
      </c>
      <c r="E6" s="445">
        <f>'TSP-401K'!H83*-1</f>
        <v>442308.11999999994</v>
      </c>
      <c r="F6" s="429" t="s">
        <v>637</v>
      </c>
      <c r="G6" s="445">
        <f>'TSP-401K'!L83*-1</f>
        <v>139937.84999999998</v>
      </c>
      <c r="H6" s="429" t="s">
        <v>637</v>
      </c>
      <c r="I6" s="445">
        <f>'TSP-401K'!Q83*-1</f>
        <v>415726.48999999993</v>
      </c>
      <c r="J6" s="429" t="s">
        <v>637</v>
      </c>
      <c r="K6" s="445">
        <f>'TSP-401K'!V83*-1</f>
        <v>127703.27000000006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6424098.7055478441</v>
      </c>
      <c r="D8" s="429" t="s">
        <v>639</v>
      </c>
      <c r="E8" s="445">
        <f ca="1">FV(E3/26,C3*26,-(E2*0.1)/26,-E6,1)</f>
        <v>2434013.2185876337</v>
      </c>
      <c r="F8" s="429" t="s">
        <v>639</v>
      </c>
      <c r="G8" s="445">
        <f ca="1">FV(G3/12,12*C3,-(G2*0.1)/12,-G6,1)</f>
        <v>682211.65545068844</v>
      </c>
      <c r="H8" s="429" t="s">
        <v>639</v>
      </c>
      <c r="I8" s="445">
        <f ca="1">FV(I3/24,C5*24,-(I2*0.1)/24,-I6,1)</f>
        <v>2430988.3058021129</v>
      </c>
      <c r="J8" s="429" t="s">
        <v>639</v>
      </c>
      <c r="K8" s="445">
        <f ca="1">FV(K3/24,C5*24,-(K2*0.055)/24,-K6,1)</f>
        <v>876885.52570740937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3116224.8740383219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34.5</v>
      </c>
      <c r="C4" s="463">
        <f ca="1">(SUMIFS(H:H,I:I,"&gt;0",L:L,"&lt;0"))</f>
        <v>414</v>
      </c>
      <c r="D4" s="456">
        <f t="array" aca="1" ref="D4" ca="1">INDEX(N:N,MATCH(C4,H:H,0),0)</f>
        <v>63859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3116224.8740383219</v>
      </c>
      <c r="C8" s="447">
        <f t="shared" ref="C8:C136" si="0">SUMIF(G:G,A8,J:J)</f>
        <v>398963.19893278764</v>
      </c>
      <c r="D8" s="447">
        <f ca="1">SUMIF(G:G,1,K:K)</f>
        <v>148459.91266394473</v>
      </c>
      <c r="E8" s="447">
        <f t="shared" ref="E8:E136" ca="1" si="1">B8-C8+D8</f>
        <v>2865721.587769479</v>
      </c>
      <c r="F8" s="431"/>
      <c r="G8" s="459">
        <v>1</v>
      </c>
      <c r="H8" s="459">
        <v>1</v>
      </c>
      <c r="I8" s="444">
        <f ca="1">B1</f>
        <v>3116224.8740383219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12845.74141997468</v>
      </c>
      <c r="L8" s="444">
        <f t="shared" ref="L8:L262" ca="1" si="3">I8-J8+K8</f>
        <v>3095823.6822138978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2865721.587769479</v>
      </c>
      <c r="C9" s="447">
        <f t="shared" si="0"/>
        <v>398963.19893278764</v>
      </c>
      <c r="D9" s="447">
        <f ca="1">SUMIF(G:G,2,K:K)</f>
        <v>135643.6891128197</v>
      </c>
      <c r="E9" s="447">
        <f t="shared" ca="1" si="1"/>
        <v>2602402.0779495109</v>
      </c>
      <c r="F9" s="431"/>
      <c r="G9" s="459">
        <v>1</v>
      </c>
      <c r="H9" s="459">
        <v>2</v>
      </c>
      <c r="I9" s="444">
        <f t="shared" ref="I9:I263" ca="1" si="5">L8</f>
        <v>3095823.6822138978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12760.736454039579</v>
      </c>
      <c r="L9" s="444">
        <f t="shared" ca="1" si="3"/>
        <v>3075337.4854235388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2602402.0779495109</v>
      </c>
      <c r="C10" s="447">
        <f t="shared" si="0"/>
        <v>398963.19893278764</v>
      </c>
      <c r="D10" s="447">
        <f ca="1">SUMIF(G:G,3,K:K)</f>
        <v>122171.76324114259</v>
      </c>
      <c r="E10" s="447">
        <f t="shared" ca="1" si="1"/>
        <v>2325610.642257866</v>
      </c>
      <c r="F10" s="431"/>
      <c r="G10" s="459">
        <v>1</v>
      </c>
      <c r="H10" s="459">
        <v>3</v>
      </c>
      <c r="I10" s="444">
        <f t="shared" ca="1" si="5"/>
        <v>3075337.4854235388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12675.377300746417</v>
      </c>
      <c r="L10" s="444">
        <f t="shared" ca="1" si="3"/>
        <v>3054765.9294798863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2325610.642257866</v>
      </c>
      <c r="C11" s="447">
        <f t="shared" si="0"/>
        <v>394307.19893278764</v>
      </c>
      <c r="D11" s="447">
        <f ca="1">SUMIF(G:G,4,K:K)</f>
        <v>108078.96157114382</v>
      </c>
      <c r="E11" s="447">
        <f t="shared" ca="1" si="1"/>
        <v>2039382.4048962221</v>
      </c>
      <c r="F11" s="431"/>
      <c r="G11" s="459">
        <v>1</v>
      </c>
      <c r="H11" s="459">
        <v>4</v>
      </c>
      <c r="I11" s="444">
        <f t="shared" ca="1" si="5"/>
        <v>3054765.9294798863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12589.662484314531</v>
      </c>
      <c r="L11" s="444">
        <f t="shared" ca="1" si="3"/>
        <v>3034108.6587198023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2039382.4048962221</v>
      </c>
      <c r="C12" s="447">
        <f t="shared" si="0"/>
        <v>389651.19893278764</v>
      </c>
      <c r="D12" s="447">
        <f ca="1">SUMIF(G:G,5,K:K)</f>
        <v>93622.701717233722</v>
      </c>
      <c r="E12" s="447">
        <f t="shared" ca="1" si="1"/>
        <v>1743353.9076806682</v>
      </c>
      <c r="F12" s="431"/>
      <c r="G12" s="459">
        <v>1</v>
      </c>
      <c r="H12" s="459">
        <v>5</v>
      </c>
      <c r="I12" s="444">
        <f t="shared" ca="1" si="5"/>
        <v>3034108.6587198023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12503.590522814182</v>
      </c>
      <c r="L12" s="444">
        <f t="shared" ca="1" si="3"/>
        <v>3013365.3159982176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1743353.9076806682</v>
      </c>
      <c r="C13" s="447">
        <f t="shared" si="0"/>
        <v>272655.17935989378</v>
      </c>
      <c r="D13" s="447">
        <f ca="1">SUMIF(G:G,6,K:K)</f>
        <v>79947.922372958041</v>
      </c>
      <c r="E13" s="447">
        <f t="shared" ca="1" si="1"/>
        <v>1550646.6506937323</v>
      </c>
      <c r="F13" s="431"/>
      <c r="G13" s="459">
        <v>1</v>
      </c>
      <c r="H13" s="459">
        <v>6</v>
      </c>
      <c r="I13" s="444">
        <f t="shared" ca="1" si="5"/>
        <v>3013365.3159982176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12417.159928140911</v>
      </c>
      <c r="L13" s="444">
        <f t="shared" ca="1" si="3"/>
        <v>2992535.5426819595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1550646.6506937323</v>
      </c>
      <c r="C14" s="447">
        <f t="shared" si="0"/>
        <v>108860.75195784221</v>
      </c>
      <c r="D14" s="447">
        <f ca="1">SUMIF(G:G,7,K:K)</f>
        <v>76340.197161787641</v>
      </c>
      <c r="E14" s="447">
        <f t="shared" ca="1" si="1"/>
        <v>1518126.0958976778</v>
      </c>
      <c r="F14" s="431"/>
      <c r="G14" s="459">
        <v>1</v>
      </c>
      <c r="H14" s="459">
        <v>7</v>
      </c>
      <c r="I14" s="444">
        <f t="shared" ca="1" si="5"/>
        <v>2992535.5426819595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12330.369205989837</v>
      </c>
      <c r="L14" s="444">
        <f t="shared" ca="1" si="3"/>
        <v>2971618.9786435505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1518126.0958976778</v>
      </c>
      <c r="C15" s="447">
        <f t="shared" si="0"/>
        <v>108860.75195784221</v>
      </c>
      <c r="D15" s="447">
        <f ca="1">SUMIF(G:G,8,K:K)</f>
        <v>74676.383858254543</v>
      </c>
      <c r="E15" s="447">
        <f t="shared" ca="1" si="1"/>
        <v>1483941.7277980903</v>
      </c>
      <c r="F15" s="431"/>
      <c r="G15" s="459">
        <v>1</v>
      </c>
      <c r="H15" s="459">
        <v>8</v>
      </c>
      <c r="I15" s="444">
        <f t="shared" ca="1" si="5"/>
        <v>2971618.9786435505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12243.216855829798</v>
      </c>
      <c r="L15" s="444">
        <f t="shared" ca="1" si="3"/>
        <v>2950615.2622549813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1483941.7277980903</v>
      </c>
      <c r="C16" s="447">
        <f t="shared" si="0"/>
        <v>101423.65635784219</v>
      </c>
      <c r="D16" s="447">
        <f ca="1">SUMIF(G:G,9,K:K)</f>
        <v>73115.980794731207</v>
      </c>
      <c r="E16" s="447">
        <f t="shared" ca="1" si="1"/>
        <v>1455634.0522349793</v>
      </c>
      <c r="F16" s="431"/>
      <c r="G16" s="459">
        <v>1</v>
      </c>
      <c r="H16" s="459">
        <v>9</v>
      </c>
      <c r="I16" s="444">
        <f t="shared" ca="1" si="5"/>
        <v>2950615.2622549813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12155.701370877427</v>
      </c>
      <c r="L16" s="444">
        <f t="shared" ca="1" si="3"/>
        <v>2929524.0303814597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1455634.0522349793</v>
      </c>
      <c r="C17" s="447">
        <f t="shared" si="0"/>
        <v>100747.55675784221</v>
      </c>
      <c r="D17" s="447">
        <f ca="1">SUMIF(G:G,10,K:K)</f>
        <v>71702.296926995157</v>
      </c>
      <c r="E17" s="447">
        <f t="shared" ca="1" si="1"/>
        <v>1426588.7924041324</v>
      </c>
      <c r="F17" s="431"/>
      <c r="G17" s="459">
        <v>1</v>
      </c>
      <c r="H17" s="459">
        <v>10</v>
      </c>
      <c r="I17" s="444">
        <f t="shared" ca="1" si="5"/>
        <v>2929524.0303814597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12067.821238071087</v>
      </c>
      <c r="L17" s="444">
        <f t="shared" ca="1" si="3"/>
        <v>2908344.9183751321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1426588.7924041324</v>
      </c>
      <c r="C18" s="447">
        <f t="shared" si="0"/>
        <v>100747.55675784221</v>
      </c>
      <c r="D18" s="447">
        <f ca="1">SUMIF(G:G,11,K:K)</f>
        <v>70216.286309580959</v>
      </c>
      <c r="E18" s="447">
        <f t="shared" ca="1" si="1"/>
        <v>1396057.5219558713</v>
      </c>
      <c r="F18" s="431"/>
      <c r="G18" s="459">
        <v>1</v>
      </c>
      <c r="H18" s="459">
        <v>11</v>
      </c>
      <c r="I18" s="444">
        <f t="shared" ca="1" si="5"/>
        <v>2908344.9183751321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11979.574938044721</v>
      </c>
      <c r="L18" s="444">
        <f t="shared" ca="1" si="3"/>
        <v>2887077.5600687782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1396057.5219558713</v>
      </c>
      <c r="C19" s="447">
        <f t="shared" si="0"/>
        <v>100747.55675784221</v>
      </c>
      <c r="D19" s="447">
        <f ca="1">SUMIF(G:G,12,K:K)</f>
        <v>68654.248568707422</v>
      </c>
      <c r="E19" s="447">
        <f t="shared" ca="1" si="1"/>
        <v>1363964.2137667364</v>
      </c>
      <c r="F19" s="431"/>
      <c r="G19" s="459">
        <v>1</v>
      </c>
      <c r="H19" s="459">
        <v>12</v>
      </c>
      <c r="I19" s="444">
        <f t="shared" ca="1" si="5"/>
        <v>2887077.5600687782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11890.96094510158</v>
      </c>
      <c r="L19" s="444">
        <f t="shared" ca="1" si="3"/>
        <v>2865721.5877694809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1363964.2137667364</v>
      </c>
      <c r="C20" s="447">
        <f t="shared" si="0"/>
        <v>100747.55675784221</v>
      </c>
      <c r="D20" s="447">
        <f ca="1">SUMIF(G:G,13,K:K)</f>
        <v>67012.294012447921</v>
      </c>
      <c r="E20" s="447">
        <f t="shared" ca="1" si="1"/>
        <v>1330228.9510213421</v>
      </c>
      <c r="F20" s="431"/>
      <c r="G20" s="459">
        <v>2</v>
      </c>
      <c r="H20" s="459">
        <v>13</v>
      </c>
      <c r="I20" s="444">
        <f t="shared" ca="1" si="5"/>
        <v>2865721.5877694809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11801.977727187841</v>
      </c>
      <c r="L20" s="444">
        <f t="shared" ca="1" si="3"/>
        <v>2844276.6322522699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1330228.9510213421</v>
      </c>
      <c r="C21" s="447">
        <f t="shared" si="0"/>
        <v>100747.55675784221</v>
      </c>
      <c r="D21" s="447">
        <f ca="1">SUMIF(G:G,14,K:K)</f>
        <v>65286.333944854603</v>
      </c>
      <c r="E21" s="447">
        <f t="shared" ca="1" si="1"/>
        <v>1294767.7282083544</v>
      </c>
      <c r="F21" s="431"/>
      <c r="G21" s="459">
        <v>2</v>
      </c>
      <c r="H21" s="459">
        <v>14</v>
      </c>
      <c r="I21" s="444">
        <f t="shared" ca="1" si="5"/>
        <v>2844276.6322522699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11712.623745866129</v>
      </c>
      <c r="L21" s="444">
        <f t="shared" ca="1" si="3"/>
        <v>2822742.3227537372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1294767.7282083544</v>
      </c>
      <c r="C22" s="447">
        <f t="shared" si="0"/>
        <v>100747.55675784221</v>
      </c>
      <c r="D22" s="447">
        <f ca="1">SUMIF(G:G,15,K:K)</f>
        <v>63472.070484535143</v>
      </c>
      <c r="E22" s="447">
        <f t="shared" ca="1" si="1"/>
        <v>1257492.2419350473</v>
      </c>
      <c r="F22" s="431"/>
      <c r="G22" s="459">
        <v>2</v>
      </c>
      <c r="H22" s="459">
        <v>15</v>
      </c>
      <c r="I22" s="444">
        <f t="shared" ca="1" si="5"/>
        <v>2822742.3227537372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11622.897456288911</v>
      </c>
      <c r="L22" s="444">
        <f t="shared" ca="1" si="3"/>
        <v>2801118.2869656272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1257492.2419350473</v>
      </c>
      <c r="C23" s="447">
        <f t="shared" si="0"/>
        <v>100747.55675784221</v>
      </c>
      <c r="D23" s="447">
        <f ca="1">SUMIF(G:G,16,K:K)</f>
        <v>61564.985862328242</v>
      </c>
      <c r="E23" s="447">
        <f t="shared" ca="1" si="1"/>
        <v>1218309.6710395333</v>
      </c>
      <c r="F23" s="431"/>
      <c r="G23" s="459">
        <v>2</v>
      </c>
      <c r="H23" s="459">
        <v>16</v>
      </c>
      <c r="I23" s="444">
        <f t="shared" ca="1" si="5"/>
        <v>2801118.2869656272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11532.797307171784</v>
      </c>
      <c r="L23" s="444">
        <f t="shared" ca="1" si="3"/>
        <v>2779404.1510284003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1218309.6710395333</v>
      </c>
      <c r="C24" s="447">
        <f t="shared" si="0"/>
        <v>100747.55675784221</v>
      </c>
      <c r="D24" s="447">
        <f ca="1">SUMIF(G:G,17,K:K)</f>
        <v>59560.331171428188</v>
      </c>
      <c r="E24" s="447">
        <f t="shared" ca="1" si="1"/>
        <v>1177122.4454531192</v>
      </c>
      <c r="F24" s="431"/>
      <c r="G24" s="459">
        <v>2</v>
      </c>
      <c r="H24" s="459">
        <v>17</v>
      </c>
      <c r="I24" s="444">
        <f t="shared" ca="1" si="5"/>
        <v>2779404.1510284003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11442.321740766673</v>
      </c>
      <c r="L24" s="444">
        <f t="shared" ca="1" si="3"/>
        <v>2757599.539524768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1177122.4454531192</v>
      </c>
      <c r="C25" s="447">
        <f t="shared" si="0"/>
        <v>100747.55675784221</v>
      </c>
      <c r="D25" s="447">
        <f ca="1">SUMIF(G:G,18,K:K)</f>
        <v>57453.114541944153</v>
      </c>
      <c r="E25" s="447">
        <f t="shared" ca="1" si="1"/>
        <v>1133828.0032372212</v>
      </c>
      <c r="F25" s="431"/>
      <c r="G25" s="459">
        <v>2</v>
      </c>
      <c r="H25" s="459">
        <v>18</v>
      </c>
      <c r="I25" s="444">
        <f t="shared" ca="1" si="5"/>
        <v>2757599.539524768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11351.469192834871</v>
      </c>
      <c r="L25" s="444">
        <f t="shared" ca="1" si="3"/>
        <v>2735704.0754732043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1133828.0032372212</v>
      </c>
      <c r="C26" s="447">
        <f t="shared" si="0"/>
        <v>100747.55675784221</v>
      </c>
      <c r="D26" s="447">
        <f ca="1">SUMIF(G:G,19,K:K)</f>
        <v>55238.088710447773</v>
      </c>
      <c r="E26" s="447">
        <f t="shared" ca="1" si="1"/>
        <v>1088318.5351898267</v>
      </c>
      <c r="F26" s="431"/>
      <c r="G26" s="459">
        <v>2</v>
      </c>
      <c r="H26" s="459">
        <v>19</v>
      </c>
      <c r="I26" s="444">
        <f t="shared" ca="1" si="5"/>
        <v>2735704.0754732043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11260.238092620022</v>
      </c>
      <c r="L26" s="444">
        <f t="shared" ca="1" si="3"/>
        <v>2713717.3803214254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1088318.5351898267</v>
      </c>
      <c r="C27" s="447">
        <f t="shared" si="0"/>
        <v>100747.55675784221</v>
      </c>
      <c r="D27" s="447">
        <f ca="1">SUMIF(G:G,20,K:K)</f>
        <v>52909.737953554992</v>
      </c>
      <c r="E27" s="447">
        <f t="shared" ca="1" si="1"/>
        <v>1040480.7163855395</v>
      </c>
      <c r="F27" s="431"/>
      <c r="G27" s="459">
        <v>2</v>
      </c>
      <c r="H27" s="459">
        <v>20</v>
      </c>
      <c r="I27" s="444">
        <f t="shared" ca="1" si="5"/>
        <v>2713717.3803214254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11168.626862820944</v>
      </c>
      <c r="L27" s="444">
        <f t="shared" ca="1" si="3"/>
        <v>2691639.0739398478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1040480.7163855395</v>
      </c>
      <c r="C28" s="447">
        <f t="shared" si="0"/>
        <v>100747.55675784221</v>
      </c>
      <c r="D28" s="447">
        <f ca="1">SUMIF(G:G,21,K:K)</f>
        <v>50462.264353005208</v>
      </c>
      <c r="E28" s="447">
        <f t="shared" ca="1" si="1"/>
        <v>990195.42398070253</v>
      </c>
      <c r="F28" s="431"/>
      <c r="G28" s="459">
        <v>2</v>
      </c>
      <c r="H28" s="459">
        <v>21</v>
      </c>
      <c r="I28" s="444">
        <f t="shared" ca="1" si="5"/>
        <v>2691639.0739398478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11076.63391956437</v>
      </c>
      <c r="L28" s="444">
        <f t="shared" ca="1" si="3"/>
        <v>2669468.7746150135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990195.42398070253</v>
      </c>
      <c r="C29" s="447">
        <f t="shared" si="0"/>
        <v>100747.55675784221</v>
      </c>
      <c r="D29" s="447">
        <f ca="1">SUMIF(G:G,22,K:K)</f>
        <v>47889.573358035836</v>
      </c>
      <c r="E29" s="447">
        <f t="shared" ca="1" si="1"/>
        <v>937337.44058089622</v>
      </c>
      <c r="F29" s="431"/>
      <c r="G29" s="459">
        <v>2</v>
      </c>
      <c r="H29" s="459">
        <v>22</v>
      </c>
      <c r="I29" s="444">
        <f t="shared" ca="1" si="5"/>
        <v>2669468.7746150135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10984.257672377562</v>
      </c>
      <c r="L29" s="444">
        <f t="shared" ca="1" si="3"/>
        <v>2647206.0990429921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937337.44058089622</v>
      </c>
      <c r="C30" s="447">
        <f t="shared" si="0"/>
        <v>100747.55675784221</v>
      </c>
      <c r="D30" s="447">
        <f ca="1">SUMIF(G:G,23,K:K)</f>
        <v>45185.258609100601</v>
      </c>
      <c r="E30" s="447">
        <f t="shared" ca="1" si="1"/>
        <v>881775.14243215462</v>
      </c>
      <c r="F30" s="431"/>
      <c r="G30" s="459">
        <v>2</v>
      </c>
      <c r="H30" s="459">
        <v>23</v>
      </c>
      <c r="I30" s="444">
        <f t="shared" ca="1" si="5"/>
        <v>2647206.0990429921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10891.496524160806</v>
      </c>
      <c r="L30" s="444">
        <f t="shared" ca="1" si="3"/>
        <v>2624850.662322754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881775.14243215462</v>
      </c>
      <c r="C31" s="447">
        <f t="shared" si="0"/>
        <v>100747.55675784221</v>
      </c>
      <c r="D31" s="447">
        <f ca="1">SUMIF(G:G,24,K:K)</f>
        <v>42342.585985140264</v>
      </c>
      <c r="E31" s="447">
        <f t="shared" ca="1" si="1"/>
        <v>823370.17165945272</v>
      </c>
      <c r="F31" s="431"/>
      <c r="G31" s="459">
        <v>2</v>
      </c>
      <c r="H31" s="459">
        <v>24</v>
      </c>
      <c r="I31" s="444">
        <f t="shared" ca="1" si="5"/>
        <v>2624850.662322754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10798.348871159813</v>
      </c>
      <c r="L31" s="444">
        <f t="shared" ca="1" si="3"/>
        <v>2602402.0779495151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823370.17165945272</v>
      </c>
      <c r="C32" s="447">
        <f t="shared" si="0"/>
        <v>100747.55675784221</v>
      </c>
      <c r="D32" s="447">
        <f ca="1">SUMIF(G:G,25,K:K)</f>
        <v>39354.476834681678</v>
      </c>
      <c r="E32" s="447">
        <f t="shared" ca="1" si="1"/>
        <v>761977.09173629223</v>
      </c>
      <c r="F32" s="431"/>
      <c r="G32" s="459">
        <v>3</v>
      </c>
      <c r="H32" s="459">
        <v>25</v>
      </c>
      <c r="I32" s="444">
        <f t="shared" ca="1" si="5"/>
        <v>2602402.0779495151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10704.813102937984</v>
      </c>
      <c r="L32" s="444">
        <f t="shared" ca="1" si="3"/>
        <v>2579859.9578080541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761977.09173629223</v>
      </c>
      <c r="C33" s="447">
        <f t="shared" si="0"/>
        <v>100747.55675784221</v>
      </c>
      <c r="D33" s="447">
        <f ca="1">SUMIF(G:G,26,K:K)</f>
        <v>36213.49034900785</v>
      </c>
      <c r="E33" s="447">
        <f t="shared" ca="1" si="1"/>
        <v>697443.02532745793</v>
      </c>
      <c r="F33" s="431"/>
      <c r="G33" s="459">
        <v>3</v>
      </c>
      <c r="H33" s="459">
        <v>26</v>
      </c>
      <c r="I33" s="444">
        <f t="shared" ca="1" si="5"/>
        <v>2579859.9578080541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10610.887602348563</v>
      </c>
      <c r="L33" s="444">
        <f t="shared" ca="1" si="3"/>
        <v>2557223.9121660036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697443.02532745793</v>
      </c>
      <c r="C34" s="447">
        <f t="shared" si="0"/>
        <v>100747.55675784221</v>
      </c>
      <c r="D34" s="447">
        <f ca="1">SUMIF(G:G,27,K:K)</f>
        <v>32911.805033506083</v>
      </c>
      <c r="E34" s="447">
        <f t="shared" ca="1" si="1"/>
        <v>629607.27360312187</v>
      </c>
      <c r="F34" s="431"/>
      <c r="G34" s="459">
        <v>3</v>
      </c>
      <c r="H34" s="459">
        <v>27</v>
      </c>
      <c r="I34" s="444">
        <f t="shared" ca="1" si="5"/>
        <v>2557223.9121660036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10516.570745506686</v>
      </c>
      <c r="L34" s="444">
        <f t="shared" ca="1" si="3"/>
        <v>2534493.5496671116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629607.27360312187</v>
      </c>
      <c r="C35" s="447">
        <f t="shared" si="0"/>
        <v>100747.55675784221</v>
      </c>
      <c r="D35" s="447">
        <f ca="1">SUMIF(G:G,28,K:K)</f>
        <v>29441.199231054994</v>
      </c>
      <c r="E35" s="447">
        <f t="shared" ca="1" si="1"/>
        <v>558300.91607633466</v>
      </c>
      <c r="F35" s="431"/>
      <c r="G35" s="459">
        <v>3</v>
      </c>
      <c r="H35" s="459">
        <v>28</v>
      </c>
      <c r="I35" s="444">
        <f t="shared" ca="1" si="5"/>
        <v>2534493.5496671116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10421.860901761303</v>
      </c>
      <c r="L35" s="444">
        <f t="shared" ca="1" si="3"/>
        <v>2511668.4773244741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558300.91607633466</v>
      </c>
      <c r="C36" s="447">
        <f t="shared" si="0"/>
        <v>100747.55675784221</v>
      </c>
      <c r="D36" s="447">
        <f ca="1">SUMIF(G:G,29,K:K)</f>
        <v>25793.03064895116</v>
      </c>
      <c r="E36" s="447">
        <f t="shared" ca="1" si="1"/>
        <v>483346.38996744365</v>
      </c>
      <c r="F36" s="431"/>
      <c r="G36" s="459">
        <v>3</v>
      </c>
      <c r="H36" s="459">
        <v>29</v>
      </c>
      <c r="I36" s="444">
        <f t="shared" ca="1" si="5"/>
        <v>2511668.4773244741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10326.75643366698</v>
      </c>
      <c r="L36" s="444">
        <f t="shared" ca="1" si="3"/>
        <v>2488748.3005137425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483346.38996744365</v>
      </c>
      <c r="C37" s="447">
        <f t="shared" si="0"/>
        <v>100747.55675784221</v>
      </c>
      <c r="D37" s="447">
        <f ca="1">SUMIF(G:G,30,K:K)</f>
        <v>21958.214838394379</v>
      </c>
      <c r="E37" s="447">
        <f t="shared" ca="1" si="1"/>
        <v>404557.04804799584</v>
      </c>
      <c r="F37" s="431"/>
      <c r="G37" s="459">
        <v>3</v>
      </c>
      <c r="H37" s="459">
        <v>30</v>
      </c>
      <c r="I37" s="444">
        <f t="shared" ca="1" si="5"/>
        <v>2488748.3005137425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10231.255696955599</v>
      </c>
      <c r="L37" s="444">
        <f t="shared" ca="1" si="3"/>
        <v>2465732.6229662993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404557.04804799584</v>
      </c>
      <c r="C38" s="447">
        <f t="shared" si="0"/>
        <v>100747.55675784221</v>
      </c>
      <c r="D38" s="447">
        <f ca="1">SUMIF(G:G,31,K:K)</f>
        <v>17927.202572942624</v>
      </c>
      <c r="E38" s="447">
        <f t="shared" ca="1" si="1"/>
        <v>321736.6938630963</v>
      </c>
      <c r="F38" s="431"/>
      <c r="G38" s="459">
        <v>3</v>
      </c>
      <c r="H38" s="459">
        <v>31</v>
      </c>
      <c r="I38" s="444">
        <f t="shared" ca="1" si="5"/>
        <v>2465732.6229662993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10135.357040507919</v>
      </c>
      <c r="L38" s="444">
        <f t="shared" ca="1" si="3"/>
        <v>2442621.0467624082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321736.6938630963</v>
      </c>
      <c r="C39" s="447">
        <f t="shared" si="0"/>
        <v>100747.55675784221</v>
      </c>
      <c r="D39" s="447">
        <f ca="1">SUMIF(G:G,32,K:K)</f>
        <v>13689.956069605818</v>
      </c>
      <c r="E39" s="447">
        <f t="shared" ca="1" si="1"/>
        <v>234679.09317485994</v>
      </c>
      <c r="F39" s="431"/>
      <c r="G39" s="459">
        <v>3</v>
      </c>
      <c r="H39" s="459">
        <v>32</v>
      </c>
      <c r="I39" s="444">
        <f t="shared" ca="1" si="5"/>
        <v>2442621.0467624082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10039.05880632504</v>
      </c>
      <c r="L39" s="444">
        <f t="shared" ca="1" si="3"/>
        <v>2419413.1723243343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234679.09317485994</v>
      </c>
      <c r="C40" s="447">
        <f t="shared" si="0"/>
        <v>100747.55675784221</v>
      </c>
      <c r="D40" s="447">
        <f ca="1">SUMIF(G:G,33,K:K)</f>
        <v>9235.9239933655663</v>
      </c>
      <c r="E40" s="447">
        <f t="shared" ca="1" si="1"/>
        <v>143167.46041038333</v>
      </c>
      <c r="F40" s="431"/>
      <c r="G40" s="459">
        <v>3</v>
      </c>
      <c r="H40" s="459">
        <v>33</v>
      </c>
      <c r="I40" s="444">
        <f t="shared" ca="1" si="5"/>
        <v>2419413.1723243343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9942.3593294997318</v>
      </c>
      <c r="L40" s="444">
        <f t="shared" ca="1" si="3"/>
        <v>2396108.5984094352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143167.46041038333</v>
      </c>
      <c r="C41" s="447">
        <f t="shared" si="0"/>
        <v>100747.55675784221</v>
      </c>
      <c r="D41" s="447">
        <f ca="1">SUMIF(G:G,34,K:K)</f>
        <v>4554.0151828787439</v>
      </c>
      <c r="E41" s="447">
        <f t="shared" ca="1" si="1"/>
        <v>46973.918835419863</v>
      </c>
      <c r="F41" s="431"/>
      <c r="G41" s="459">
        <v>3</v>
      </c>
      <c r="H41" s="459">
        <v>34</v>
      </c>
      <c r="I41" s="444">
        <f t="shared" ca="1" si="5"/>
        <v>2396108.5984094352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9845.256938187651</v>
      </c>
      <c r="L41" s="444">
        <f t="shared" ca="1" si="3"/>
        <v>2372706.9221032243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46973.918835419863</v>
      </c>
      <c r="C42" s="447">
        <f t="shared" si="0"/>
        <v>100747.55675784221</v>
      </c>
      <c r="D42" s="447">
        <f ca="1">SUMIF(G:G,35,K:K)</f>
        <v>-367.42896806179215</v>
      </c>
      <c r="E42" s="447">
        <f t="shared" ca="1" si="1"/>
        <v>-54141.066890484137</v>
      </c>
      <c r="F42" s="431"/>
      <c r="G42" s="459">
        <v>3</v>
      </c>
      <c r="H42" s="459">
        <v>35</v>
      </c>
      <c r="I42" s="444">
        <f t="shared" ca="1" si="5"/>
        <v>2372706.9221032243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9747.7499535784391</v>
      </c>
      <c r="L42" s="444">
        <f t="shared" ca="1" si="3"/>
        <v>2349207.7388124038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-54141.066890484137</v>
      </c>
      <c r="C43" s="447">
        <f t="shared" si="0"/>
        <v>100747.55675784221</v>
      </c>
      <c r="D43" s="447">
        <f ca="1">SUMIF(G:G,36,K:K)</f>
        <v>-5540.6635420834018</v>
      </c>
      <c r="E43" s="447">
        <f t="shared" ca="1" si="1"/>
        <v>-160429.28719040976</v>
      </c>
      <c r="F43" s="431"/>
      <c r="G43" s="459">
        <v>3</v>
      </c>
      <c r="H43" s="459">
        <v>36</v>
      </c>
      <c r="I43" s="444">
        <f t="shared" ca="1" si="5"/>
        <v>2349207.7388124038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9649.8366898666864</v>
      </c>
      <c r="L43" s="444">
        <f t="shared" ca="1" si="3"/>
        <v>2325610.6422578716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-160429.28719040976</v>
      </c>
      <c r="C44" s="447">
        <f t="shared" si="0"/>
        <v>100747.55675784221</v>
      </c>
      <c r="D44" s="447">
        <f ca="1">SUMIF(G:G,37,K:K)</f>
        <v>-10978.570615099354</v>
      </c>
      <c r="E44" s="447">
        <f t="shared" ca="1" si="1"/>
        <v>-272155.41456335131</v>
      </c>
      <c r="F44" s="431"/>
      <c r="G44" s="459">
        <v>4</v>
      </c>
      <c r="H44" s="459">
        <v>37</v>
      </c>
      <c r="I44" s="444">
        <f t="shared" ca="1" si="5"/>
        <v>2325610.6422578716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9551.5154542228029</v>
      </c>
      <c r="L44" s="444">
        <f t="shared" ca="1" si="3"/>
        <v>2301915.2244676957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-272155.41456335131</v>
      </c>
      <c r="C45" s="447">
        <f t="shared" si="0"/>
        <v>100747.55675784221</v>
      </c>
      <c r="D45" s="447">
        <f ca="1">SUMIF(G:G,38,K:K)</f>
        <v>-16694.691334475305</v>
      </c>
      <c r="E45" s="447">
        <f t="shared" ca="1" si="1"/>
        <v>-389597.6626556688</v>
      </c>
      <c r="F45" s="431"/>
      <c r="G45" s="459">
        <v>4</v>
      </c>
      <c r="H45" s="459">
        <v>38</v>
      </c>
      <c r="I45" s="444">
        <f t="shared" ca="1" si="5"/>
        <v>2301915.2244676957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9452.7845467637362</v>
      </c>
      <c r="L45" s="444">
        <f t="shared" ca="1" si="3"/>
        <v>2278121.0757700605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-389597.6626556688</v>
      </c>
      <c r="C46" s="447">
        <f t="shared" si="0"/>
        <v>100747.55675784221</v>
      </c>
      <c r="D46" s="447">
        <f ca="1">SUMIF(G:G,39,K:K)</f>
        <v>-22703.259638375624</v>
      </c>
      <c r="E46" s="447">
        <f t="shared" ca="1" si="1"/>
        <v>-513048.47905188659</v>
      </c>
      <c r="F46" s="431"/>
      <c r="G46" s="459">
        <v>4</v>
      </c>
      <c r="H46" s="459">
        <v>39</v>
      </c>
      <c r="I46" s="444">
        <f t="shared" ca="1" si="5"/>
        <v>2278121.0757700605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9353.6422605235912</v>
      </c>
      <c r="L46" s="444">
        <f t="shared" ca="1" si="3"/>
        <v>2254227.7847861852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-513048.47905188659</v>
      </c>
      <c r="C47" s="447">
        <f t="shared" si="0"/>
        <v>100747.55675784221</v>
      </c>
      <c r="D47" s="447">
        <f ca="1">SUMIF(G:G,40,K:K)</f>
        <v>-29019.237700255508</v>
      </c>
      <c r="E47" s="447">
        <f t="shared" ca="1" si="1"/>
        <v>-642815.27350998425</v>
      </c>
      <c r="F47" s="431"/>
      <c r="G47" s="459">
        <v>4</v>
      </c>
      <c r="H47" s="459">
        <v>40</v>
      </c>
      <c r="I47" s="444">
        <f t="shared" ca="1" si="5"/>
        <v>2254227.7847861852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9254.0868814241094</v>
      </c>
      <c r="L47" s="444">
        <f t="shared" ca="1" si="3"/>
        <v>2230234.9384232108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-642815.27350998425</v>
      </c>
      <c r="C48" s="447">
        <f t="shared" si="0"/>
        <v>100747.55675784221</v>
      </c>
      <c r="D48" s="447">
        <f ca="1">SUMIF(G:G,41,K:K)</f>
        <v>-35658.353186760571</v>
      </c>
      <c r="E48" s="447">
        <f t="shared" ca="1" si="1"/>
        <v>-779221.18345458701</v>
      </c>
      <c r="F48" s="431"/>
      <c r="G48" s="459">
        <v>4</v>
      </c>
      <c r="H48" s="459">
        <v>41</v>
      </c>
      <c r="I48" s="444">
        <f t="shared" ca="1" si="5"/>
        <v>2230234.9384232108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9154.1166882450489</v>
      </c>
      <c r="L48" s="444">
        <f t="shared" ca="1" si="3"/>
        <v>2206142.1218670569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-779221.18345458701</v>
      </c>
      <c r="C49" s="447">
        <f t="shared" si="0"/>
        <v>100747.55675784221</v>
      </c>
      <c r="D49" s="447">
        <f ca="1">SUMIF(G:G,42,K:K)</f>
        <v>-42637.138421811229</v>
      </c>
      <c r="E49" s="447">
        <f t="shared" ca="1" si="1"/>
        <v>-922605.87863424048</v>
      </c>
      <c r="F49" s="431"/>
      <c r="G49" s="459">
        <v>4</v>
      </c>
      <c r="H49" s="459">
        <v>42</v>
      </c>
      <c r="I49" s="444">
        <f t="shared" ca="1" si="5"/>
        <v>2206142.1218670569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9053.729952594409</v>
      </c>
      <c r="L49" s="444">
        <f t="shared" ca="1" si="3"/>
        <v>2181948.9185752524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-922605.87863424048</v>
      </c>
      <c r="C50" s="447">
        <f t="shared" si="0"/>
        <v>100747.55675784221</v>
      </c>
      <c r="D50" s="447">
        <f ca="1">SUMIF(G:G,43,K:K)</f>
        <v>-49972.971554396107</v>
      </c>
      <c r="E50" s="447">
        <f t="shared" ca="1" si="1"/>
        <v>-1073326.4069464789</v>
      </c>
      <c r="F50" s="431"/>
      <c r="G50" s="459">
        <v>4</v>
      </c>
      <c r="H50" s="459">
        <v>43</v>
      </c>
      <c r="I50" s="444">
        <f t="shared" ca="1" si="5"/>
        <v>2181948.9185752524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8956.1582722118892</v>
      </c>
      <c r="L50" s="444">
        <f t="shared" ca="1" si="3"/>
        <v>2158434.1436030655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-1073326.4069464789</v>
      </c>
      <c r="C51" s="447">
        <f t="shared" si="0"/>
        <v>100747.55675784221</v>
      </c>
      <c r="D51" s="447">
        <f ca="1">SUMIF(G:G,44,K:K)</f>
        <v>-57684.119832587712</v>
      </c>
      <c r="E51" s="447">
        <f t="shared" ca="1" si="1"/>
        <v>-1231758.0835369087</v>
      </c>
      <c r="F51" s="431"/>
      <c r="G51" s="459">
        <v>4</v>
      </c>
      <c r="H51" s="459">
        <v>44</v>
      </c>
      <c r="I51" s="444">
        <f t="shared" ca="1" si="5"/>
        <v>2158434.1436030655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8858.1800431611118</v>
      </c>
      <c r="L51" s="444">
        <f t="shared" ca="1" si="3"/>
        <v>2134821.3904018276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-1231758.0835369087</v>
      </c>
      <c r="C52" s="447">
        <f t="shared" si="0"/>
        <v>100747.55675784221</v>
      </c>
      <c r="D52" s="447">
        <f ca="1">SUMIF(G:G,45,K:K)</f>
        <v>-65789.78509153903</v>
      </c>
      <c r="E52" s="447">
        <f t="shared" ca="1" si="1"/>
        <v>-1398295.4253862901</v>
      </c>
      <c r="F52" s="431"/>
      <c r="G52" s="459">
        <v>4</v>
      </c>
      <c r="H52" s="459">
        <v>45</v>
      </c>
      <c r="I52" s="444">
        <f t="shared" ca="1" si="5"/>
        <v>2134821.3904018276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8759.7935714892865</v>
      </c>
      <c r="L52" s="444">
        <f t="shared" ca="1" si="3"/>
        <v>2111110.2507289182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-1398295.4253862901</v>
      </c>
      <c r="C53" s="447">
        <f t="shared" si="0"/>
        <v>100747.55675784221</v>
      </c>
      <c r="D53" s="447">
        <f ca="1">SUMIF(G:G,46,K:K)</f>
        <v>-74310.15156873237</v>
      </c>
      <c r="E53" s="447">
        <f t="shared" ca="1" si="1"/>
        <v>-1573353.1337128647</v>
      </c>
      <c r="F53" s="431"/>
      <c r="G53" s="459">
        <v>4</v>
      </c>
      <c r="H53" s="459">
        <v>46</v>
      </c>
      <c r="I53" s="444">
        <f t="shared" ca="1" si="5"/>
        <v>2111110.2507289182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8660.9971561854964</v>
      </c>
      <c r="L53" s="444">
        <f t="shared" ca="1" si="3"/>
        <v>2087300.3146407048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-1573353.1337128647</v>
      </c>
      <c r="C54" s="447">
        <f t="shared" si="0"/>
        <v>100747.55675784221</v>
      </c>
      <c r="D54" s="447">
        <f ca="1">SUMIF(G:G,47,K:K)</f>
        <v>-83266.436165546809</v>
      </c>
      <c r="E54" s="447">
        <f t="shared" ca="1" si="1"/>
        <v>-1757367.1266362537</v>
      </c>
      <c r="F54" s="431"/>
      <c r="G54" s="459">
        <v>4</v>
      </c>
      <c r="H54" s="459">
        <v>47</v>
      </c>
      <c r="I54" s="444">
        <f t="shared" ca="1" si="5"/>
        <v>2087300.3146407048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8561.7890891512743</v>
      </c>
      <c r="L54" s="444">
        <f t="shared" ca="1" si="3"/>
        <v>2063391.1704854569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-1757367.1266362537</v>
      </c>
      <c r="C55" s="447">
        <f t="shared" si="0"/>
        <v>100747.55675784221</v>
      </c>
      <c r="D55" s="447">
        <f ca="1">SUMIF(G:G,48,K:K)</f>
        <v>-92680.941280303203</v>
      </c>
      <c r="E55" s="447">
        <f t="shared" ca="1" si="1"/>
        <v>-1950795.6246743992</v>
      </c>
      <c r="F55" s="431"/>
      <c r="G55" s="459">
        <v>4</v>
      </c>
      <c r="H55" s="459">
        <v>48</v>
      </c>
      <c r="I55" s="444">
        <f t="shared" ca="1" si="5"/>
        <v>2063391.1704854569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8462.1676551710752</v>
      </c>
      <c r="L55" s="444">
        <f t="shared" ca="1" si="3"/>
        <v>2039382.404896229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-1950795.6246743992</v>
      </c>
      <c r="C56" s="447">
        <f t="shared" si="0"/>
        <v>100747.55675784221</v>
      </c>
      <c r="D56" s="447">
        <f ca="1">SUMIF(G:G,49,K:K)</f>
        <v>-102577.11034434784</v>
      </c>
      <c r="E56" s="447">
        <f t="shared" ca="1" si="1"/>
        <v>-2154120.2917765891</v>
      </c>
      <c r="F56" s="431"/>
      <c r="G56" s="459">
        <f>G55+1</f>
        <v>5</v>
      </c>
      <c r="H56" s="459">
        <v>49</v>
      </c>
      <c r="I56" s="444">
        <f t="shared" ca="1" si="5"/>
        <v>2039382.404896229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8362.1311318826265</v>
      </c>
      <c r="L56" s="444">
        <f t="shared" ca="1" si="3"/>
        <v>2015273.6027837126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-2154120.2917765891</v>
      </c>
      <c r="C57" s="447">
        <f t="shared" si="0"/>
        <v>100747.55675784221</v>
      </c>
      <c r="D57" s="447">
        <f ca="1">SUMIF(G:G,50,K:K)</f>
        <v>-112979.58619946762</v>
      </c>
      <c r="E57" s="447">
        <f t="shared" ca="1" si="1"/>
        <v>-2367847.4347338988</v>
      </c>
      <c r="F57" s="431"/>
      <c r="G57" s="459">
        <f t="shared" ref="G57:G67" si="8">G56</f>
        <v>5</v>
      </c>
      <c r="H57" s="459">
        <v>50</v>
      </c>
      <c r="I57" s="444">
        <f t="shared" ca="1" si="5"/>
        <v>2015273.6027837126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8261.6777897471402</v>
      </c>
      <c r="L57" s="444">
        <f t="shared" ca="1" si="3"/>
        <v>1991064.3473290608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-2367847.4347338988</v>
      </c>
      <c r="C58" s="447">
        <f t="shared" si="0"/>
        <v>100747.55675784221</v>
      </c>
      <c r="D58" s="447">
        <f ca="1">SUMIF(G:G,51,K:K)</f>
        <v>-123914.27246200427</v>
      </c>
      <c r="E58" s="447">
        <f t="shared" ca="1" si="1"/>
        <v>-2592509.2639537454</v>
      </c>
      <c r="F58" s="431"/>
      <c r="G58" s="459">
        <f t="shared" si="8"/>
        <v>5</v>
      </c>
      <c r="H58" s="459">
        <v>51</v>
      </c>
      <c r="I58" s="444">
        <f t="shared" ca="1" si="5"/>
        <v>1991064.3473290608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8160.8058920194235</v>
      </c>
      <c r="L58" s="444">
        <f t="shared" ca="1" si="3"/>
        <v>1966754.2199766813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-2592509.2639537454</v>
      </c>
      <c r="C59" s="447">
        <f t="shared" si="0"/>
        <v>100747.55675784221</v>
      </c>
      <c r="D59" s="447">
        <f ca="1">SUMIF(G:G,52,K:K)</f>
        <v>-135408.39802647356</v>
      </c>
      <c r="E59" s="447">
        <f t="shared" ca="1" si="1"/>
        <v>-2828665.2187380609</v>
      </c>
      <c r="F59" s="431"/>
      <c r="G59" s="459">
        <f t="shared" si="8"/>
        <v>5</v>
      </c>
      <c r="H59" s="459">
        <v>52</v>
      </c>
      <c r="I59" s="444">
        <f t="shared" ca="1" si="5"/>
        <v>1966754.2199766813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8059.5136947178426</v>
      </c>
      <c r="L59" s="444">
        <f t="shared" ca="1" si="3"/>
        <v>1942342.800427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-2828665.2187380609</v>
      </c>
      <c r="C60" s="447">
        <f t="shared" si="0"/>
        <v>100747.55675784221</v>
      </c>
      <c r="D60" s="447">
        <f ca="1">SUMIF(G:G,53,K:K)</f>
        <v>-147490.58486931209</v>
      </c>
      <c r="E60" s="447">
        <f t="shared" ca="1" si="1"/>
        <v>-3076903.3603652152</v>
      </c>
      <c r="F60" s="431"/>
      <c r="G60" s="459">
        <f t="shared" si="8"/>
        <v>5</v>
      </c>
      <c r="H60" s="459">
        <v>53</v>
      </c>
      <c r="I60" s="444">
        <f t="shared" ca="1" si="5"/>
        <v>1942342.800427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7957.799446594172</v>
      </c>
      <c r="L60" s="444">
        <f t="shared" ca="1" si="3"/>
        <v>1917829.6666291952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-3076903.3603652152</v>
      </c>
      <c r="C61" s="447">
        <f t="shared" si="0"/>
        <v>100747.55675784221</v>
      </c>
      <c r="D61" s="447">
        <f ca="1">SUMIF(G:G,54,K:K)</f>
        <v>-160190.91932159188</v>
      </c>
      <c r="E61" s="447">
        <f t="shared" ca="1" si="1"/>
        <v>-3337841.8364446494</v>
      </c>
      <c r="F61" s="431"/>
      <c r="G61" s="459">
        <f t="shared" si="8"/>
        <v>5</v>
      </c>
      <c r="H61" s="459">
        <v>54</v>
      </c>
      <c r="I61" s="444">
        <f t="shared" ca="1" si="5"/>
        <v>1917829.6666291952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7855.6613891033176</v>
      </c>
      <c r="L61" s="444">
        <f t="shared" ca="1" si="3"/>
        <v>1893214.3947738996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-3337841.8364446494</v>
      </c>
      <c r="C62" s="447">
        <f t="shared" si="0"/>
        <v>100747.55675784221</v>
      </c>
      <c r="D62" s="447">
        <f ca="1">SUMIF(G:G,55,K:K)</f>
        <v>-173541.02698818315</v>
      </c>
      <c r="E62" s="447">
        <f t="shared" ca="1" si="1"/>
        <v>-3612130.4201906747</v>
      </c>
      <c r="F62" s="431"/>
      <c r="G62" s="459">
        <f t="shared" si="8"/>
        <v>5</v>
      </c>
      <c r="H62" s="459">
        <v>55</v>
      </c>
      <c r="I62" s="444">
        <f t="shared" ca="1" si="5"/>
        <v>1893214.3947738996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7753.0977563729184</v>
      </c>
      <c r="L62" s="444">
        <f t="shared" ca="1" si="3"/>
        <v>1868496.5592858735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-3612130.4201906747</v>
      </c>
      <c r="C63" s="447">
        <f t="shared" si="0"/>
        <v>100747.55675784221</v>
      </c>
      <c r="D63" s="447">
        <f ca="1">SUMIF(G:G,56,K:K)</f>
        <v>-187574.15149992265</v>
      </c>
      <c r="E63" s="447">
        <f t="shared" ca="1" si="1"/>
        <v>-3900452.1284484398</v>
      </c>
      <c r="F63" s="431"/>
      <c r="G63" s="459">
        <f t="shared" si="8"/>
        <v>5</v>
      </c>
      <c r="H63" s="459">
        <v>56</v>
      </c>
      <c r="I63" s="444">
        <f t="shared" ca="1" si="5"/>
        <v>1868496.5592858735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7650.1067751728106</v>
      </c>
      <c r="L63" s="444">
        <f t="shared" ca="1" si="3"/>
        <v>1843675.7328166473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-3900452.1284484398</v>
      </c>
      <c r="C64" s="447">
        <f t="shared" si="0"/>
        <v>100747.55675784221</v>
      </c>
      <c r="D64" s="447">
        <f ca="1">SUMIF(G:G,57,K:K)</f>
        <v>-202325.23729489342</v>
      </c>
      <c r="E64" s="447">
        <f t="shared" ca="1" si="1"/>
        <v>-4203524.9225011757</v>
      </c>
      <c r="F64" s="431"/>
      <c r="G64" s="459">
        <f t="shared" si="8"/>
        <v>5</v>
      </c>
      <c r="H64" s="459">
        <v>57</v>
      </c>
      <c r="I64" s="444">
        <f t="shared" ca="1" si="5"/>
        <v>1843675.7328166473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7546.6866648843679</v>
      </c>
      <c r="L64" s="444">
        <f t="shared" ca="1" si="3"/>
        <v>1818751.4862371327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-4203524.9225011757</v>
      </c>
      <c r="C65" s="447">
        <f t="shared" si="0"/>
        <v>100747.55675784221</v>
      </c>
      <c r="D65" s="447">
        <f ca="1">SUMIF(G:G,58,K:K)</f>
        <v>-217831.01663495123</v>
      </c>
      <c r="E65" s="447">
        <f t="shared" ca="1" si="1"/>
        <v>-4522103.4958939692</v>
      </c>
      <c r="F65" s="431"/>
      <c r="G65" s="459">
        <f t="shared" si="8"/>
        <v>5</v>
      </c>
      <c r="H65" s="459">
        <v>58</v>
      </c>
      <c r="I65" s="444">
        <f t="shared" ca="1" si="5"/>
        <v>1818751.4862371327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7442.8356374697232</v>
      </c>
      <c r="L65" s="444">
        <f t="shared" ca="1" si="3"/>
        <v>1793723.3886302034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-4522103.4958939692</v>
      </c>
      <c r="C66" s="447">
        <f t="shared" si="0"/>
        <v>100747.55675784221</v>
      </c>
      <c r="D66" s="447">
        <f ca="1">SUMIF(G:G,59,K:K)</f>
        <v>-234130.10107418167</v>
      </c>
      <c r="E66" s="447">
        <f t="shared" ca="1" si="1"/>
        <v>-4856981.1537259929</v>
      </c>
      <c r="F66" s="431"/>
      <c r="G66" s="459">
        <f t="shared" si="8"/>
        <v>5</v>
      </c>
      <c r="H66" s="459">
        <v>59</v>
      </c>
      <c r="I66" s="444">
        <f t="shared" ca="1" si="5"/>
        <v>1793723.3886302034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7338.5518974408515</v>
      </c>
      <c r="L66" s="444">
        <f t="shared" ca="1" si="3"/>
        <v>1768591.0072832452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-4856981.1537259929</v>
      </c>
      <c r="C67" s="447">
        <f t="shared" si="0"/>
        <v>100747.55675784221</v>
      </c>
      <c r="D67" s="447">
        <f t="shared" ref="D67:D136" ca="1" si="9">SUMIF(G:G,60,K:K)</f>
        <v>-251263.07760705776</v>
      </c>
      <c r="E67" s="447">
        <f t="shared" ca="1" si="1"/>
        <v>-5208991.7880908931</v>
      </c>
      <c r="F67" s="431"/>
      <c r="G67" s="459">
        <f t="shared" si="8"/>
        <v>5</v>
      </c>
      <c r="H67" s="459">
        <v>60</v>
      </c>
      <c r="I67" s="444">
        <f t="shared" ca="1" si="5"/>
        <v>1768591.0072832452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7233.8336418285253</v>
      </c>
      <c r="L67" s="444">
        <f t="shared" ca="1" si="3"/>
        <v>1743353.9076806747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-5208991.7880908931</v>
      </c>
      <c r="C68" s="447">
        <f t="shared" si="0"/>
        <v>100747.55675784221</v>
      </c>
      <c r="D68" s="447">
        <f t="shared" ca="1" si="9"/>
        <v>-251263.07760705776</v>
      </c>
      <c r="E68" s="447">
        <f t="shared" ca="1" si="1"/>
        <v>-5561002.4224557932</v>
      </c>
      <c r="F68" s="431"/>
      <c r="G68" s="459">
        <f>G67+1</f>
        <v>6</v>
      </c>
      <c r="H68" s="459">
        <v>61</v>
      </c>
      <c r="I68" s="444">
        <f t="shared" ca="1" si="5"/>
        <v>1743353.9076806747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7128.6790601511484</v>
      </c>
      <c r="L68" s="444">
        <f t="shared" ca="1" si="3"/>
        <v>1718011.6534964268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-5561002.4224557932</v>
      </c>
      <c r="C69" s="447">
        <f t="shared" si="0"/>
        <v>100747.55675784221</v>
      </c>
      <c r="D69" s="447">
        <f t="shared" ca="1" si="9"/>
        <v>-251263.07760705776</v>
      </c>
      <c r="E69" s="447">
        <f t="shared" ca="1" si="1"/>
        <v>-5913013.0568206934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1718011.6534964268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7023.0863343834499</v>
      </c>
      <c r="L69" s="444">
        <f t="shared" ca="1" si="3"/>
        <v>1692563.8065864111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-5913013.0568206934</v>
      </c>
      <c r="C70" s="447">
        <f t="shared" si="0"/>
        <v>100747.55675784221</v>
      </c>
      <c r="D70" s="447">
        <f t="shared" ca="1" si="9"/>
        <v>-251263.07760705776</v>
      </c>
      <c r="E70" s="447">
        <f t="shared" ca="1" si="1"/>
        <v>-6265023.6911855936</v>
      </c>
      <c r="F70" s="431"/>
      <c r="G70" s="459">
        <f t="shared" si="10"/>
        <v>6</v>
      </c>
      <c r="H70" s="459">
        <v>63</v>
      </c>
      <c r="I70" s="444">
        <f t="shared" ca="1" si="5"/>
        <v>1692563.8065864111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6917.0536389250501</v>
      </c>
      <c r="L70" s="444">
        <f t="shared" ca="1" si="3"/>
        <v>1667009.9269809371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-6265023.6911855936</v>
      </c>
      <c r="C71" s="447">
        <f t="shared" si="0"/>
        <v>100747.55675784221</v>
      </c>
      <c r="D71" s="447">
        <f t="shared" ca="1" si="9"/>
        <v>-251263.07760705776</v>
      </c>
      <c r="E71" s="447">
        <f t="shared" ca="1" si="1"/>
        <v>-6617034.3255504938</v>
      </c>
      <c r="F71" s="431"/>
      <c r="G71" s="459">
        <f t="shared" si="10"/>
        <v>6</v>
      </c>
      <c r="H71" s="459">
        <v>64</v>
      </c>
      <c r="I71" s="444">
        <f t="shared" ca="1" si="5"/>
        <v>1667009.9269809371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6810.5791405689088</v>
      </c>
      <c r="L71" s="444">
        <f t="shared" ca="1" si="3"/>
        <v>1641349.572877107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-6617034.3255504938</v>
      </c>
      <c r="C72" s="447">
        <f t="shared" si="0"/>
        <v>100747.55675784221</v>
      </c>
      <c r="D72" s="447">
        <f t="shared" ca="1" si="9"/>
        <v>-251263.07760705776</v>
      </c>
      <c r="E72" s="447">
        <f t="shared" ca="1" si="1"/>
        <v>-6969044.959915394</v>
      </c>
      <c r="F72" s="431"/>
      <c r="G72" s="459">
        <f t="shared" si="10"/>
        <v>6</v>
      </c>
      <c r="H72" s="459">
        <v>65</v>
      </c>
      <c r="I72" s="444">
        <f t="shared" ca="1" si="5"/>
        <v>1641349.572877107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6703.6609984696161</v>
      </c>
      <c r="L72" s="444">
        <f t="shared" ca="1" si="3"/>
        <v>1615582.3006311776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-6969044.959915394</v>
      </c>
      <c r="C73" s="447">
        <f t="shared" si="0"/>
        <v>100747.55675784221</v>
      </c>
      <c r="D73" s="447">
        <f t="shared" ca="1" si="9"/>
        <v>-251263.07760705776</v>
      </c>
      <c r="E73" s="447">
        <f t="shared" ca="1" si="1"/>
        <v>-7321055.5942802941</v>
      </c>
      <c r="F73" s="431"/>
      <c r="G73" s="459">
        <f t="shared" si="10"/>
        <v>6</v>
      </c>
      <c r="H73" s="459">
        <v>66</v>
      </c>
      <c r="I73" s="444">
        <f t="shared" ca="1" si="5"/>
        <v>1615582.3006311776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6596.2973641115777</v>
      </c>
      <c r="L73" s="444">
        <f t="shared" ca="1" si="3"/>
        <v>1589707.6647508901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-7321055.5942802941</v>
      </c>
      <c r="C74" s="447">
        <f t="shared" si="0"/>
        <v>100747.55675784221</v>
      </c>
      <c r="D74" s="447">
        <f t="shared" ca="1" si="9"/>
        <v>-251263.07760705776</v>
      </c>
      <c r="E74" s="447">
        <f t="shared" ca="1" si="1"/>
        <v>-7673066.2286451943</v>
      </c>
      <c r="F74" s="431"/>
      <c r="G74" s="459">
        <f t="shared" si="10"/>
        <v>6</v>
      </c>
      <c r="H74" s="459">
        <v>67</v>
      </c>
      <c r="I74" s="444">
        <f t="shared" ca="1" si="5"/>
        <v>1589707.6647508901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6488.4863812770463</v>
      </c>
      <c r="L74" s="444">
        <f t="shared" ca="1" si="3"/>
        <v>1563725.2178877681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-7673066.2286451943</v>
      </c>
      <c r="C75" s="447">
        <f t="shared" si="0"/>
        <v>100747.55675784221</v>
      </c>
      <c r="D75" s="447">
        <f t="shared" ca="1" si="9"/>
        <v>-251263.07760705776</v>
      </c>
      <c r="E75" s="447">
        <f t="shared" ca="1" si="1"/>
        <v>-8025076.8630100945</v>
      </c>
      <c r="F75" s="431"/>
      <c r="G75" s="459">
        <f t="shared" si="10"/>
        <v>6</v>
      </c>
      <c r="H75" s="459">
        <v>68</v>
      </c>
      <c r="I75" s="444">
        <f t="shared" ca="1" si="5"/>
        <v>1563725.2178877681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6477.7228689914491</v>
      </c>
      <c r="L75" s="444">
        <f t="shared" ca="1" si="3"/>
        <v>1561131.2114269393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-8025076.8630100945</v>
      </c>
      <c r="C76" s="447">
        <f t="shared" si="0"/>
        <v>100747.55675784221</v>
      </c>
      <c r="D76" s="447">
        <f t="shared" ca="1" si="9"/>
        <v>-251263.07760705776</v>
      </c>
      <c r="E76" s="447">
        <f t="shared" ca="1" si="1"/>
        <v>-8377087.4973749947</v>
      </c>
      <c r="F76" s="431"/>
      <c r="G76" s="459">
        <f t="shared" si="10"/>
        <v>6</v>
      </c>
      <c r="H76" s="459">
        <v>69</v>
      </c>
      <c r="I76" s="444">
        <f t="shared" ca="1" si="5"/>
        <v>1561131.2114269393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6466.9145087379966</v>
      </c>
      <c r="L76" s="444">
        <f t="shared" ca="1" si="3"/>
        <v>1558526.3966058572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-8377087.4973749947</v>
      </c>
      <c r="C77" s="447">
        <f t="shared" si="0"/>
        <v>100747.55675784221</v>
      </c>
      <c r="D77" s="447">
        <f t="shared" ca="1" si="9"/>
        <v>-251263.07760705776</v>
      </c>
      <c r="E77" s="447">
        <f t="shared" ca="1" si="1"/>
        <v>-8729098.1317398958</v>
      </c>
      <c r="F77" s="431"/>
      <c r="G77" s="459">
        <f t="shared" si="10"/>
        <v>6</v>
      </c>
      <c r="H77" s="459">
        <v>70</v>
      </c>
      <c r="I77" s="444">
        <f t="shared" ca="1" si="5"/>
        <v>1558526.3966058572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6456.0611136501539</v>
      </c>
      <c r="L77" s="444">
        <f t="shared" ca="1" si="3"/>
        <v>1555910.7283896871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-8729098.1317398958</v>
      </c>
      <c r="C78" s="447">
        <f t="shared" si="0"/>
        <v>100747.55675784221</v>
      </c>
      <c r="D78" s="447">
        <f t="shared" ca="1" si="9"/>
        <v>-251263.07760705776</v>
      </c>
      <c r="E78" s="447">
        <f t="shared" ca="1" si="1"/>
        <v>-9081108.7661047969</v>
      </c>
      <c r="F78" s="431"/>
      <c r="G78" s="459">
        <f t="shared" si="10"/>
        <v>6</v>
      </c>
      <c r="H78" s="459">
        <v>71</v>
      </c>
      <c r="I78" s="444">
        <f t="shared" ca="1" si="5"/>
        <v>1555910.7283896871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6445.1624960827785</v>
      </c>
      <c r="L78" s="444">
        <f t="shared" ca="1" si="3"/>
        <v>1553284.1615559496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-9081108.7661047969</v>
      </c>
      <c r="C79" s="447">
        <f t="shared" si="0"/>
        <v>100747.55675784221</v>
      </c>
      <c r="D79" s="447">
        <f t="shared" ca="1" si="9"/>
        <v>-251263.07760705776</v>
      </c>
      <c r="E79" s="447">
        <f t="shared" ca="1" si="1"/>
        <v>-9433119.400469698</v>
      </c>
      <c r="F79" s="431"/>
      <c r="G79" s="459">
        <f t="shared" si="10"/>
        <v>6</v>
      </c>
      <c r="H79" s="459">
        <v>72</v>
      </c>
      <c r="I79" s="444">
        <f t="shared" ca="1" si="5"/>
        <v>1553284.1615559496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6434.2184676088718</v>
      </c>
      <c r="L79" s="444">
        <f t="shared" ca="1" si="3"/>
        <v>1550646.6506937381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-9433119.400469698</v>
      </c>
      <c r="C80" s="447">
        <f t="shared" si="0"/>
        <v>100747.55675784221</v>
      </c>
      <c r="D80" s="447">
        <f t="shared" ca="1" si="9"/>
        <v>-251263.07760705776</v>
      </c>
      <c r="E80" s="447">
        <f t="shared" ca="1" si="1"/>
        <v>-9785130.0348345991</v>
      </c>
      <c r="F80" s="431"/>
      <c r="G80" s="459">
        <f>G79+1</f>
        <v>7</v>
      </c>
      <c r="H80" s="459">
        <v>73</v>
      </c>
      <c r="I80" s="444">
        <f t="shared" ca="1" si="5"/>
        <v>1550646.6506937381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6423.2288390163249</v>
      </c>
      <c r="L80" s="444">
        <f t="shared" ca="1" si="3"/>
        <v>1547998.1502029342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-9785130.0348345991</v>
      </c>
      <c r="C81" s="447">
        <f t="shared" si="0"/>
        <v>100747.55675784221</v>
      </c>
      <c r="D81" s="447">
        <f t="shared" ca="1" si="9"/>
        <v>-251263.07760705776</v>
      </c>
      <c r="E81" s="447">
        <f t="shared" ca="1" si="1"/>
        <v>-10137140.6691995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1547998.1502029342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6412.1934203046412</v>
      </c>
      <c r="L81" s="444">
        <f t="shared" ca="1" si="3"/>
        <v>1545338.6142934186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-10137140.6691995</v>
      </c>
      <c r="C82" s="447">
        <f t="shared" si="0"/>
        <v>100747.55675784221</v>
      </c>
      <c r="D82" s="447">
        <f t="shared" ca="1" si="9"/>
        <v>-251263.07760705776</v>
      </c>
      <c r="E82" s="447">
        <f t="shared" ca="1" si="1"/>
        <v>-10489151.303564401</v>
      </c>
      <c r="F82" s="431"/>
      <c r="G82" s="459">
        <f t="shared" si="11"/>
        <v>7</v>
      </c>
      <c r="H82" s="459">
        <v>75</v>
      </c>
      <c r="I82" s="444">
        <f t="shared" ca="1" si="5"/>
        <v>1545338.6142934186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6401.1120206816595</v>
      </c>
      <c r="L82" s="444">
        <f t="shared" ca="1" si="3"/>
        <v>1542667.9969842799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-10489151.303564401</v>
      </c>
      <c r="C83" s="447">
        <f t="shared" si="0"/>
        <v>100747.55675784221</v>
      </c>
      <c r="D83" s="447">
        <f t="shared" ca="1" si="9"/>
        <v>-251263.07760705776</v>
      </c>
      <c r="E83" s="447">
        <f t="shared" ca="1" si="1"/>
        <v>-10841161.937929302</v>
      </c>
      <c r="F83" s="431"/>
      <c r="G83" s="459">
        <f t="shared" si="11"/>
        <v>7</v>
      </c>
      <c r="H83" s="459">
        <v>76</v>
      </c>
      <c r="I83" s="444">
        <f t="shared" ca="1" si="5"/>
        <v>1542667.9969842799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6389.9844485602489</v>
      </c>
      <c r="L83" s="444">
        <f t="shared" ca="1" si="3"/>
        <v>1539986.25210302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-10841161.937929302</v>
      </c>
      <c r="C84" s="447">
        <f t="shared" si="0"/>
        <v>100747.55675784221</v>
      </c>
      <c r="D84" s="447">
        <f t="shared" ca="1" si="9"/>
        <v>-251263.07760705776</v>
      </c>
      <c r="E84" s="447">
        <f t="shared" ca="1" si="1"/>
        <v>-11193172.572294204</v>
      </c>
      <c r="F84" s="431"/>
      <c r="G84" s="459">
        <f t="shared" si="11"/>
        <v>7</v>
      </c>
      <c r="H84" s="459">
        <v>77</v>
      </c>
      <c r="I84" s="444">
        <f t="shared" ca="1" si="5"/>
        <v>1539986.25210302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6378.8105115549988</v>
      </c>
      <c r="L84" s="444">
        <f t="shared" ca="1" si="3"/>
        <v>1537293.3332847548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-11193172.572294204</v>
      </c>
      <c r="C85" s="447">
        <f t="shared" si="0"/>
        <v>100747.55675784221</v>
      </c>
      <c r="D85" s="447">
        <f t="shared" ca="1" si="9"/>
        <v>-251263.07760705776</v>
      </c>
      <c r="E85" s="447">
        <f t="shared" ca="1" si="1"/>
        <v>-11545183.206659105</v>
      </c>
      <c r="F85" s="431"/>
      <c r="G85" s="459">
        <f t="shared" si="11"/>
        <v>7</v>
      </c>
      <c r="H85" s="459">
        <v>78</v>
      </c>
      <c r="I85" s="444">
        <f t="shared" ca="1" si="5"/>
        <v>1537293.3332847548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6367.5900164788936</v>
      </c>
      <c r="L85" s="444">
        <f t="shared" ca="1" si="3"/>
        <v>1534589.1939714134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-11545183.206659105</v>
      </c>
      <c r="C86" s="447">
        <f t="shared" si="0"/>
        <v>100747.55675784221</v>
      </c>
      <c r="D86" s="447">
        <f t="shared" ca="1" si="9"/>
        <v>-251263.07760705776</v>
      </c>
      <c r="E86" s="447">
        <f t="shared" ca="1" si="1"/>
        <v>-11897193.841024006</v>
      </c>
      <c r="F86" s="431"/>
      <c r="G86" s="459">
        <f t="shared" si="11"/>
        <v>7</v>
      </c>
      <c r="H86" s="459">
        <v>79</v>
      </c>
      <c r="I86" s="444">
        <f t="shared" ca="1" si="5"/>
        <v>1534589.1939714134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6356.3227693399713</v>
      </c>
      <c r="L86" s="444">
        <f t="shared" ca="1" si="3"/>
        <v>1531873.7874109331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-11897193.841024006</v>
      </c>
      <c r="C87" s="447">
        <f t="shared" si="0"/>
        <v>100747.55675784221</v>
      </c>
      <c r="D87" s="447">
        <f t="shared" ca="1" si="9"/>
        <v>-251263.07760705776</v>
      </c>
      <c r="E87" s="447">
        <f t="shared" ca="1" si="1"/>
        <v>-12249204.475388907</v>
      </c>
      <c r="F87" s="431"/>
      <c r="G87" s="459">
        <f t="shared" si="11"/>
        <v>7</v>
      </c>
      <c r="H87" s="459">
        <v>80</v>
      </c>
      <c r="I87" s="444">
        <f t="shared" ca="1" si="5"/>
        <v>1531873.7874109331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6345.0085753379699</v>
      </c>
      <c r="L87" s="444">
        <f t="shared" ca="1" si="3"/>
        <v>1529147.0666564507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-12249204.475388907</v>
      </c>
      <c r="C88" s="447">
        <f t="shared" si="0"/>
        <v>100747.55675784221</v>
      </c>
      <c r="D88" s="447">
        <f t="shared" ca="1" si="9"/>
        <v>-251263.07760705776</v>
      </c>
      <c r="E88" s="447">
        <f t="shared" ca="1" si="1"/>
        <v>-12601215.109753808</v>
      </c>
      <c r="F88" s="431"/>
      <c r="G88" s="459">
        <f t="shared" si="11"/>
        <v>7</v>
      </c>
      <c r="H88" s="459">
        <v>81</v>
      </c>
      <c r="I88" s="444">
        <f t="shared" ca="1" si="5"/>
        <v>1529147.0666564507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6333.64723886096</v>
      </c>
      <c r="L88" s="444">
        <f t="shared" ca="1" si="3"/>
        <v>1526408.9845654916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-12601215.109753808</v>
      </c>
      <c r="C89" s="447">
        <f t="shared" si="0"/>
        <v>100747.55675784221</v>
      </c>
      <c r="D89" s="447">
        <f t="shared" ca="1" si="9"/>
        <v>-251263.07760705776</v>
      </c>
      <c r="E89" s="447">
        <f t="shared" ca="1" si="1"/>
        <v>-12953225.744118709</v>
      </c>
      <c r="F89" s="431"/>
      <c r="G89" s="459">
        <f t="shared" si="11"/>
        <v>7</v>
      </c>
      <c r="H89" s="459">
        <v>82</v>
      </c>
      <c r="I89" s="444">
        <f t="shared" ca="1" si="5"/>
        <v>1526408.9845654916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6322.2385634819639</v>
      </c>
      <c r="L89" s="444">
        <f t="shared" ca="1" si="3"/>
        <v>1523659.4937991532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-12953225.744118709</v>
      </c>
      <c r="C90" s="447">
        <f t="shared" si="0"/>
        <v>100747.55675784221</v>
      </c>
      <c r="D90" s="447">
        <f t="shared" ca="1" si="9"/>
        <v>-251263.07760705776</v>
      </c>
      <c r="E90" s="447">
        <f t="shared" ca="1" si="1"/>
        <v>-13305236.37848361</v>
      </c>
      <c r="F90" s="431"/>
      <c r="G90" s="459">
        <f t="shared" si="11"/>
        <v>7</v>
      </c>
      <c r="H90" s="459">
        <v>83</v>
      </c>
      <c r="I90" s="444">
        <f t="shared" ca="1" si="5"/>
        <v>1523659.4937991532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6310.7823519555541</v>
      </c>
      <c r="L90" s="444">
        <f t="shared" ca="1" si="3"/>
        <v>1520898.5468212885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-13305236.37848361</v>
      </c>
      <c r="C91" s="447">
        <f t="shared" si="0"/>
        <v>100747.55675784221</v>
      </c>
      <c r="D91" s="447">
        <f t="shared" ca="1" si="9"/>
        <v>-251263.07760705776</v>
      </c>
      <c r="E91" s="447">
        <f t="shared" ca="1" si="1"/>
        <v>-13657247.012848511</v>
      </c>
      <c r="F91" s="431"/>
      <c r="G91" s="459">
        <f t="shared" si="11"/>
        <v>7</v>
      </c>
      <c r="H91" s="459">
        <v>84</v>
      </c>
      <c r="I91" s="444">
        <f t="shared" ca="1" si="5"/>
        <v>1520898.5468212885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6299.278406214451</v>
      </c>
      <c r="L91" s="444">
        <f t="shared" ca="1" si="3"/>
        <v>1518126.0958976827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-13657247.012848511</v>
      </c>
      <c r="C92" s="447">
        <f t="shared" si="0"/>
        <v>100747.55675784221</v>
      </c>
      <c r="D92" s="447">
        <f t="shared" ca="1" si="9"/>
        <v>-251263.07760705776</v>
      </c>
      <c r="E92" s="447">
        <f t="shared" ca="1" si="1"/>
        <v>-14009257.647213412</v>
      </c>
      <c r="F92" s="431"/>
      <c r="G92" s="459">
        <f>G91+1</f>
        <v>8</v>
      </c>
      <c r="H92" s="459">
        <v>85</v>
      </c>
      <c r="I92" s="444">
        <f t="shared" ca="1" si="5"/>
        <v>1518126.0958976827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6287.7265273660933</v>
      </c>
      <c r="L92" s="444">
        <f t="shared" ca="1" si="3"/>
        <v>1515342.0930952285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-14009257.647213412</v>
      </c>
      <c r="C93" s="447">
        <f t="shared" si="0"/>
        <v>100747.55675784221</v>
      </c>
      <c r="D93" s="447">
        <f t="shared" ca="1" si="9"/>
        <v>-251263.07760705776</v>
      </c>
      <c r="E93" s="447">
        <f t="shared" ca="1" si="1"/>
        <v>-14361268.281578314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1515342.0930952285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6276.1265156892014</v>
      </c>
      <c r="L93" s="444">
        <f t="shared" ca="1" si="3"/>
        <v>1512546.4902810976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-14361268.281578314</v>
      </c>
      <c r="C94" s="447">
        <f t="shared" si="0"/>
        <v>100747.55675784221</v>
      </c>
      <c r="D94" s="447">
        <f t="shared" ca="1" si="9"/>
        <v>-251263.07760705776</v>
      </c>
      <c r="E94" s="447">
        <f t="shared" ca="1" si="1"/>
        <v>-14713278.915943215</v>
      </c>
      <c r="F94" s="431"/>
      <c r="G94" s="459">
        <f t="shared" si="12"/>
        <v>8</v>
      </c>
      <c r="H94" s="459">
        <v>87</v>
      </c>
      <c r="I94" s="444">
        <f t="shared" ca="1" si="5"/>
        <v>1512546.4902810976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6264.478170630322</v>
      </c>
      <c r="L94" s="444">
        <f t="shared" ca="1" si="3"/>
        <v>1509739.2391219076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-14713278.915943215</v>
      </c>
      <c r="C95" s="447">
        <f t="shared" si="0"/>
        <v>100747.55675784221</v>
      </c>
      <c r="D95" s="447">
        <f t="shared" ca="1" si="9"/>
        <v>-251263.07760705776</v>
      </c>
      <c r="E95" s="447">
        <f t="shared" ca="1" si="1"/>
        <v>-15065289.550308116</v>
      </c>
      <c r="F95" s="431"/>
      <c r="G95" s="459">
        <f t="shared" si="12"/>
        <v>8</v>
      </c>
      <c r="H95" s="459">
        <v>88</v>
      </c>
      <c r="I95" s="444">
        <f t="shared" ca="1" si="5"/>
        <v>1509739.2391219076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6252.7812908003643</v>
      </c>
      <c r="L95" s="444">
        <f t="shared" ca="1" si="3"/>
        <v>1506920.2910828877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-15065289.550308116</v>
      </c>
      <c r="C96" s="447">
        <f t="shared" si="0"/>
        <v>100747.55675784221</v>
      </c>
      <c r="D96" s="447">
        <f t="shared" ca="1" si="9"/>
        <v>-251263.07760705776</v>
      </c>
      <c r="E96" s="447">
        <f t="shared" ca="1" si="1"/>
        <v>-15417300.184673017</v>
      </c>
      <c r="F96" s="431"/>
      <c r="G96" s="459">
        <f t="shared" si="12"/>
        <v>8</v>
      </c>
      <c r="H96" s="459">
        <v>89</v>
      </c>
      <c r="I96" s="444">
        <f t="shared" ca="1" si="5"/>
        <v>1506920.2910828877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6241.0356739711142</v>
      </c>
      <c r="L96" s="444">
        <f t="shared" ca="1" si="3"/>
        <v>1504089.5974270385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-15417300.184673017</v>
      </c>
      <c r="C97" s="447">
        <f t="shared" si="0"/>
        <v>100747.55675784221</v>
      </c>
      <c r="D97" s="447">
        <f t="shared" ca="1" si="9"/>
        <v>-251263.07760705776</v>
      </c>
      <c r="E97" s="447">
        <f t="shared" ca="1" si="1"/>
        <v>-15769310.819037918</v>
      </c>
      <c r="F97" s="431"/>
      <c r="G97" s="459">
        <f t="shared" si="12"/>
        <v>8</v>
      </c>
      <c r="H97" s="459">
        <v>90</v>
      </c>
      <c r="I97" s="444">
        <f t="shared" ca="1" si="5"/>
        <v>1504089.5974270385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6229.2411170717423</v>
      </c>
      <c r="L97" s="444">
        <f t="shared" ca="1" si="3"/>
        <v>1501247.10921429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-15769310.819037918</v>
      </c>
      <c r="C98" s="447">
        <f t="shared" si="0"/>
        <v>100747.55675784221</v>
      </c>
      <c r="D98" s="447">
        <f t="shared" ca="1" si="9"/>
        <v>-251263.07760705776</v>
      </c>
      <c r="E98" s="447">
        <f t="shared" ca="1" si="1"/>
        <v>-16121321.453402819</v>
      </c>
      <c r="F98" s="431"/>
      <c r="G98" s="459">
        <f t="shared" si="12"/>
        <v>8</v>
      </c>
      <c r="H98" s="459">
        <v>91</v>
      </c>
      <c r="I98" s="444">
        <f t="shared" ca="1" si="5"/>
        <v>1501247.10921429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6217.3974161852911</v>
      </c>
      <c r="L98" s="444">
        <f t="shared" ca="1" si="3"/>
        <v>1498392.7773006551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-16121321.453402819</v>
      </c>
      <c r="C99" s="447">
        <f t="shared" si="0"/>
        <v>100747.55675784221</v>
      </c>
      <c r="D99" s="447">
        <f t="shared" ca="1" si="9"/>
        <v>-251263.07760705776</v>
      </c>
      <c r="E99" s="447">
        <f t="shared" ca="1" si="1"/>
        <v>-16473332.08776772</v>
      </c>
      <c r="F99" s="431"/>
      <c r="G99" s="459">
        <f t="shared" si="12"/>
        <v>8</v>
      </c>
      <c r="H99" s="459">
        <v>92</v>
      </c>
      <c r="I99" s="444">
        <f t="shared" ca="1" si="5"/>
        <v>1498392.7773006551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6205.5043665451449</v>
      </c>
      <c r="L99" s="444">
        <f t="shared" ca="1" si="3"/>
        <v>1495526.5523373801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-16473332.08776772</v>
      </c>
      <c r="C100" s="447">
        <f t="shared" si="0"/>
        <v>100747.55675784221</v>
      </c>
      <c r="D100" s="447">
        <f t="shared" ca="1" si="9"/>
        <v>-251263.07760705776</v>
      </c>
      <c r="E100" s="447">
        <f t="shared" ca="1" si="1"/>
        <v>-16825342.722132619</v>
      </c>
      <c r="F100" s="431"/>
      <c r="G100" s="459">
        <f t="shared" si="12"/>
        <v>8</v>
      </c>
      <c r="H100" s="459">
        <v>93</v>
      </c>
      <c r="I100" s="444">
        <f t="shared" ca="1" si="5"/>
        <v>1495526.5523373801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6193.561762531499</v>
      </c>
      <c r="L100" s="444">
        <f t="shared" ca="1" si="3"/>
        <v>1492648.3847700914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-16825342.722132619</v>
      </c>
      <c r="C101" s="447">
        <f t="shared" si="0"/>
        <v>100747.55675784221</v>
      </c>
      <c r="D101" s="447">
        <f t="shared" ca="1" si="9"/>
        <v>-251263.07760705776</v>
      </c>
      <c r="E101" s="447">
        <f t="shared" ca="1" si="1"/>
        <v>-17177353.356497519</v>
      </c>
      <c r="F101" s="431"/>
      <c r="G101" s="459">
        <f t="shared" si="12"/>
        <v>8</v>
      </c>
      <c r="H101" s="459">
        <v>94</v>
      </c>
      <c r="I101" s="444">
        <f t="shared" ca="1" si="5"/>
        <v>1492648.3847700914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6181.5693976677967</v>
      </c>
      <c r="L101" s="444">
        <f t="shared" ca="1" si="3"/>
        <v>1489758.224837939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-17177353.356497519</v>
      </c>
      <c r="C102" s="447">
        <f t="shared" si="0"/>
        <v>100747.55675784221</v>
      </c>
      <c r="D102" s="447">
        <f t="shared" ca="1" si="9"/>
        <v>-251263.07760705776</v>
      </c>
      <c r="E102" s="447">
        <f t="shared" ca="1" si="1"/>
        <v>-17529363.990862418</v>
      </c>
      <c r="F102" s="431"/>
      <c r="G102" s="459">
        <f t="shared" si="12"/>
        <v>8</v>
      </c>
      <c r="H102" s="459">
        <v>95</v>
      </c>
      <c r="I102" s="444">
        <f t="shared" ca="1" si="5"/>
        <v>1489758.224837939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6169.5270646171612</v>
      </c>
      <c r="L102" s="444">
        <f t="shared" ca="1" si="3"/>
        <v>1486856.022572736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-17529363.990862418</v>
      </c>
      <c r="C103" s="447">
        <f t="shared" si="0"/>
        <v>100747.55675784221</v>
      </c>
      <c r="D103" s="447">
        <f t="shared" ca="1" si="9"/>
        <v>-251263.07760705776</v>
      </c>
      <c r="E103" s="447">
        <f t="shared" ca="1" si="1"/>
        <v>-17881374.625227317</v>
      </c>
      <c r="F103" s="431"/>
      <c r="G103" s="459">
        <f t="shared" si="12"/>
        <v>8</v>
      </c>
      <c r="H103" s="459">
        <v>96</v>
      </c>
      <c r="I103" s="444">
        <f t="shared" ca="1" si="5"/>
        <v>1486856.022572736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6157.4345551788156</v>
      </c>
      <c r="L103" s="444">
        <f t="shared" ca="1" si="3"/>
        <v>1483941.7277980945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-17881374.625227317</v>
      </c>
      <c r="C104" s="447">
        <f t="shared" si="0"/>
        <v>75560.667568381657</v>
      </c>
      <c r="D104" s="447">
        <f t="shared" ca="1" si="9"/>
        <v>-251263.07760705776</v>
      </c>
      <c r="E104" s="447">
        <f t="shared" ca="1" si="1"/>
        <v>-18208198.370402757</v>
      </c>
      <c r="F104" s="431"/>
      <c r="G104" s="459">
        <f>G103+1</f>
        <v>9</v>
      </c>
      <c r="H104" s="459">
        <v>97</v>
      </c>
      <c r="I104" s="444">
        <f t="shared" ca="1" si="5"/>
        <v>1483941.7277980945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6145.2916602844762</v>
      </c>
      <c r="L104" s="444">
        <f t="shared" ca="1" si="3"/>
        <v>1481015.2901285586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-18208198.370402757</v>
      </c>
      <c r="C105" s="447">
        <f t="shared" si="0"/>
        <v>0</v>
      </c>
      <c r="D105" s="447">
        <f t="shared" ca="1" si="9"/>
        <v>-251263.07760705776</v>
      </c>
      <c r="E105" s="447">
        <f t="shared" ca="1" si="1"/>
        <v>-18459461.448009815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1481015.2901285586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6135.9152516614104</v>
      </c>
      <c r="L105" s="444">
        <f t="shared" ca="1" si="3"/>
        <v>1478755.5756503998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-18459461.448009815</v>
      </c>
      <c r="C106" s="447">
        <f t="shared" si="0"/>
        <v>0</v>
      </c>
      <c r="D106" s="447">
        <f t="shared" ca="1" si="9"/>
        <v>-251263.07760705776</v>
      </c>
      <c r="E106" s="447">
        <f t="shared" ca="1" si="1"/>
        <v>-18710724.525616873</v>
      </c>
      <c r="F106" s="431"/>
      <c r="G106" s="459">
        <f t="shared" si="13"/>
        <v>9</v>
      </c>
      <c r="H106" s="459">
        <v>99</v>
      </c>
      <c r="I106" s="444">
        <f t="shared" ca="1" si="5"/>
        <v>1478755.5756503998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6126.4997746690815</v>
      </c>
      <c r="L106" s="444">
        <f t="shared" ca="1" si="3"/>
        <v>1476486.4456952487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-18710724.525616873</v>
      </c>
      <c r="C107" s="447">
        <f t="shared" si="0"/>
        <v>0</v>
      </c>
      <c r="D107" s="447">
        <f t="shared" ca="1" si="9"/>
        <v>-251263.07760705776</v>
      </c>
      <c r="E107" s="447">
        <f t="shared" ca="1" si="1"/>
        <v>-18961987.603223931</v>
      </c>
      <c r="F107" s="431"/>
      <c r="G107" s="459">
        <f t="shared" si="13"/>
        <v>9</v>
      </c>
      <c r="H107" s="459">
        <v>100</v>
      </c>
      <c r="I107" s="444">
        <f t="shared" ca="1" si="5"/>
        <v>1476486.4456952487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6117.045066522619</v>
      </c>
      <c r="L107" s="444">
        <f t="shared" ca="1" si="3"/>
        <v>1474207.8610319511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-18961987.603223931</v>
      </c>
      <c r="C108" s="447">
        <f t="shared" si="0"/>
        <v>0</v>
      </c>
      <c r="D108" s="447">
        <f t="shared" ca="1" si="9"/>
        <v>-251263.07760705776</v>
      </c>
      <c r="E108" s="447">
        <f t="shared" ca="1" si="1"/>
        <v>-19213250.680830989</v>
      </c>
      <c r="F108" s="431"/>
      <c r="G108" s="459">
        <f t="shared" si="13"/>
        <v>9</v>
      </c>
      <c r="H108" s="459">
        <v>101</v>
      </c>
      <c r="I108" s="444">
        <f t="shared" ca="1" si="5"/>
        <v>1474207.8610319511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6107.5509637588793</v>
      </c>
      <c r="L108" s="444">
        <f t="shared" ca="1" si="3"/>
        <v>1471919.7822658899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-19213250.680830989</v>
      </c>
      <c r="C109" s="447">
        <f t="shared" si="0"/>
        <v>0</v>
      </c>
      <c r="D109" s="447">
        <f t="shared" ca="1" si="9"/>
        <v>-251263.07760705776</v>
      </c>
      <c r="E109" s="447">
        <f t="shared" ca="1" si="1"/>
        <v>-19464513.758438047</v>
      </c>
      <c r="F109" s="431"/>
      <c r="G109" s="459">
        <f t="shared" si="13"/>
        <v>9</v>
      </c>
      <c r="H109" s="459">
        <v>102</v>
      </c>
      <c r="I109" s="444">
        <f t="shared" ca="1" si="5"/>
        <v>1471919.7822658899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6098.0173022336239</v>
      </c>
      <c r="L109" s="444">
        <f t="shared" ca="1" si="3"/>
        <v>1469622.1698383035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-19464513.758438047</v>
      </c>
      <c r="C110" s="447">
        <f t="shared" si="0"/>
        <v>0</v>
      </c>
      <c r="D110" s="447">
        <f t="shared" ca="1" si="9"/>
        <v>-251263.07760705776</v>
      </c>
      <c r="E110" s="447">
        <f t="shared" ca="1" si="1"/>
        <v>-19715776.836045105</v>
      </c>
      <c r="F110" s="431"/>
      <c r="G110" s="459">
        <f t="shared" si="13"/>
        <v>9</v>
      </c>
      <c r="H110" s="459">
        <v>103</v>
      </c>
      <c r="I110" s="444">
        <f t="shared" ca="1" si="5"/>
        <v>1469622.1698383035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6088.4439171186805</v>
      </c>
      <c r="L110" s="444">
        <f t="shared" ca="1" si="3"/>
        <v>1467314.984025602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-19715776.836045105</v>
      </c>
      <c r="C111" s="447">
        <f t="shared" si="0"/>
        <v>0</v>
      </c>
      <c r="D111" s="447">
        <f t="shared" ca="1" si="9"/>
        <v>-251263.07760705776</v>
      </c>
      <c r="E111" s="447">
        <f t="shared" ca="1" si="1"/>
        <v>-19967039.913652163</v>
      </c>
      <c r="F111" s="431"/>
      <c r="G111" s="459">
        <f t="shared" si="13"/>
        <v>9</v>
      </c>
      <c r="H111" s="459">
        <v>104</v>
      </c>
      <c r="I111" s="444">
        <f t="shared" ca="1" si="5"/>
        <v>1467314.984025602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6078.8306428990909</v>
      </c>
      <c r="L111" s="444">
        <f t="shared" ca="1" si="3"/>
        <v>1464998.1849386808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-19967039.913652163</v>
      </c>
      <c r="C112" s="447">
        <f t="shared" si="0"/>
        <v>0</v>
      </c>
      <c r="D112" s="447">
        <f t="shared" ca="1" si="9"/>
        <v>-251263.07760705776</v>
      </c>
      <c r="E112" s="447">
        <f t="shared" ca="1" si="1"/>
        <v>-20218302.991259221</v>
      </c>
      <c r="F112" s="431"/>
      <c r="G112" s="459">
        <f t="shared" si="13"/>
        <v>9</v>
      </c>
      <c r="H112" s="459">
        <v>105</v>
      </c>
      <c r="I112" s="444">
        <f t="shared" ca="1" si="5"/>
        <v>1464998.1849386808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6069.1773133702527</v>
      </c>
      <c r="L112" s="444">
        <f t="shared" ca="1" si="3"/>
        <v>1462671.7325222308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-20218302.991259221</v>
      </c>
      <c r="C113" s="447">
        <f t="shared" si="0"/>
        <v>0</v>
      </c>
      <c r="D113" s="447">
        <f t="shared" ca="1" si="9"/>
        <v>-251263.07760705776</v>
      </c>
      <c r="E113" s="447">
        <f t="shared" ca="1" si="1"/>
        <v>-20469566.068866279</v>
      </c>
      <c r="F113" s="431"/>
      <c r="G113" s="459">
        <f t="shared" si="13"/>
        <v>9</v>
      </c>
      <c r="H113" s="459">
        <v>106</v>
      </c>
      <c r="I113" s="444">
        <f t="shared" ca="1" si="5"/>
        <v>1462671.7325222308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6059.4837616350442</v>
      </c>
      <c r="L113" s="444">
        <f t="shared" ca="1" si="3"/>
        <v>1460335.5865540458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-20469566.068866279</v>
      </c>
      <c r="C114" s="447">
        <f t="shared" si="0"/>
        <v>0</v>
      </c>
      <c r="D114" s="447">
        <f t="shared" ca="1" si="9"/>
        <v>-251263.07760705776</v>
      </c>
      <c r="E114" s="447">
        <f t="shared" ca="1" si="1"/>
        <v>-20720829.146473337</v>
      </c>
      <c r="F114" s="431"/>
      <c r="G114" s="459">
        <f t="shared" si="13"/>
        <v>9</v>
      </c>
      <c r="H114" s="459">
        <v>107</v>
      </c>
      <c r="I114" s="444">
        <f t="shared" ca="1" si="5"/>
        <v>1460335.5865540458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6049.7498201009403</v>
      </c>
      <c r="L114" s="444">
        <f t="shared" ca="1" si="3"/>
        <v>1457989.7066443264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-20720829.146473337</v>
      </c>
      <c r="C115" s="447">
        <f t="shared" si="0"/>
        <v>0</v>
      </c>
      <c r="D115" s="447">
        <f t="shared" ca="1" si="9"/>
        <v>-251263.07760705776</v>
      </c>
      <c r="E115" s="447">
        <f t="shared" ca="1" si="1"/>
        <v>-20972092.224080395</v>
      </c>
      <c r="F115" s="431"/>
      <c r="G115" s="459">
        <f t="shared" si="13"/>
        <v>9</v>
      </c>
      <c r="H115" s="459">
        <v>108</v>
      </c>
      <c r="I115" s="444">
        <f t="shared" ca="1" si="5"/>
        <v>1457989.7066443264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6039.9753204771096</v>
      </c>
      <c r="L115" s="444">
        <f t="shared" ca="1" si="3"/>
        <v>1455634.0522349833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-20972092.224080395</v>
      </c>
      <c r="C116" s="447">
        <f t="shared" si="0"/>
        <v>0</v>
      </c>
      <c r="D116" s="447">
        <f t="shared" ca="1" si="9"/>
        <v>-251263.07760705776</v>
      </c>
      <c r="E116" s="447">
        <f t="shared" ca="1" si="1"/>
        <v>-21223355.301687453</v>
      </c>
      <c r="F116" s="431"/>
      <c r="G116" s="459">
        <f>G115+1</f>
        <v>10</v>
      </c>
      <c r="H116" s="459">
        <v>109</v>
      </c>
      <c r="I116" s="444">
        <f t="shared" ca="1" si="5"/>
        <v>1455634.0522349833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6030.1600937715129</v>
      </c>
      <c r="L116" s="444">
        <f t="shared" ca="1" si="3"/>
        <v>1453268.5825989346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-21223355.301687453</v>
      </c>
      <c r="C117" s="447">
        <f t="shared" si="0"/>
        <v>0</v>
      </c>
      <c r="D117" s="447">
        <f t="shared" ca="1" si="9"/>
        <v>-251263.07760705776</v>
      </c>
      <c r="E117" s="447">
        <f t="shared" ca="1" si="1"/>
        <v>-21474618.379294511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1453268.5825989346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6020.3039702879769</v>
      </c>
      <c r="L117" s="444">
        <f t="shared" ca="1" si="3"/>
        <v>1450893.2568394025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-21474618.379294511</v>
      </c>
      <c r="C118" s="447">
        <f t="shared" si="0"/>
        <v>0</v>
      </c>
      <c r="D118" s="447">
        <f t="shared" ca="1" si="9"/>
        <v>-251263.07760705776</v>
      </c>
      <c r="E118" s="447">
        <f t="shared" ca="1" si="1"/>
        <v>-21725881.456901569</v>
      </c>
      <c r="F118" s="431"/>
      <c r="G118" s="459">
        <f t="shared" si="14"/>
        <v>10</v>
      </c>
      <c r="H118" s="459">
        <v>111</v>
      </c>
      <c r="I118" s="444">
        <f t="shared" ca="1" si="5"/>
        <v>1450893.2568394025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6010.4067796232594</v>
      </c>
      <c r="L118" s="444">
        <f t="shared" ca="1" si="3"/>
        <v>1448508.0338892057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-21725881.456901569</v>
      </c>
      <c r="C119" s="447">
        <f t="shared" si="0"/>
        <v>0</v>
      </c>
      <c r="D119" s="447">
        <f t="shared" ca="1" si="9"/>
        <v>-251263.07760705776</v>
      </c>
      <c r="E119" s="447">
        <f t="shared" ca="1" si="1"/>
        <v>-21977144.534508627</v>
      </c>
      <c r="F119" s="431"/>
      <c r="G119" s="459">
        <f t="shared" si="14"/>
        <v>10</v>
      </c>
      <c r="H119" s="459">
        <v>112</v>
      </c>
      <c r="I119" s="444">
        <f t="shared" ca="1" si="5"/>
        <v>1448508.0338892057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6000.4683506641059</v>
      </c>
      <c r="L119" s="444">
        <f t="shared" ca="1" si="3"/>
        <v>1446112.8725100495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-21977144.534508627</v>
      </c>
      <c r="C120" s="447">
        <f t="shared" si="0"/>
        <v>0</v>
      </c>
      <c r="D120" s="447">
        <f t="shared" ca="1" si="9"/>
        <v>-251263.07760705776</v>
      </c>
      <c r="E120" s="447">
        <f t="shared" ca="1" si="1"/>
        <v>-22228407.612115685</v>
      </c>
      <c r="F120" s="431"/>
      <c r="G120" s="459">
        <f t="shared" si="14"/>
        <v>10</v>
      </c>
      <c r="H120" s="459">
        <v>113</v>
      </c>
      <c r="I120" s="444">
        <f t="shared" ca="1" si="5"/>
        <v>1446112.8725100495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5990.488511584289</v>
      </c>
      <c r="L120" s="444">
        <f t="shared" ca="1" si="3"/>
        <v>1443707.7312918135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-22228407.612115685</v>
      </c>
      <c r="C121" s="447">
        <f t="shared" si="0"/>
        <v>0</v>
      </c>
      <c r="D121" s="447">
        <f t="shared" ca="1" si="9"/>
        <v>-251263.07760705776</v>
      </c>
      <c r="E121" s="447">
        <f t="shared" ca="1" si="1"/>
        <v>-22479670.689722743</v>
      </c>
      <c r="F121" s="431"/>
      <c r="G121" s="459">
        <f t="shared" si="14"/>
        <v>10</v>
      </c>
      <c r="H121" s="459">
        <v>114</v>
      </c>
      <c r="I121" s="444">
        <f t="shared" ca="1" si="5"/>
        <v>1443707.7312918135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5980.4670898416389</v>
      </c>
      <c r="L121" s="444">
        <f t="shared" ca="1" si="3"/>
        <v>1441292.568651835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-22479670.689722743</v>
      </c>
      <c r="C122" s="447">
        <f t="shared" si="0"/>
        <v>0</v>
      </c>
      <c r="D122" s="447">
        <f t="shared" ca="1" si="9"/>
        <v>-251263.07760705776</v>
      </c>
      <c r="E122" s="447">
        <f t="shared" ca="1" si="1"/>
        <v>-22730933.767329801</v>
      </c>
      <c r="F122" s="431"/>
      <c r="G122" s="459">
        <f t="shared" si="14"/>
        <v>10</v>
      </c>
      <c r="H122" s="459">
        <v>115</v>
      </c>
      <c r="I122" s="444">
        <f t="shared" ca="1" si="5"/>
        <v>1441292.568651835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5970.4039121750611</v>
      </c>
      <c r="L122" s="444">
        <f t="shared" ca="1" si="3"/>
        <v>1438867.3428341898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-22730933.767329801</v>
      </c>
      <c r="C123" s="447">
        <f t="shared" si="0"/>
        <v>0</v>
      </c>
      <c r="D123" s="447">
        <f t="shared" ca="1" si="9"/>
        <v>-251263.07760705776</v>
      </c>
      <c r="E123" s="447">
        <f t="shared" ca="1" si="1"/>
        <v>-22982196.844936859</v>
      </c>
      <c r="F123" s="431"/>
      <c r="G123" s="459">
        <f t="shared" si="14"/>
        <v>10</v>
      </c>
      <c r="H123" s="459">
        <v>116</v>
      </c>
      <c r="I123" s="444">
        <f t="shared" ca="1" si="5"/>
        <v>1438867.3428341898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5960.2988046015398</v>
      </c>
      <c r="L123" s="444">
        <f t="shared" ca="1" si="3"/>
        <v>1436432.0119089712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-22982196.844936859</v>
      </c>
      <c r="C124" s="447">
        <f t="shared" si="0"/>
        <v>0</v>
      </c>
      <c r="D124" s="447">
        <f t="shared" ca="1" si="9"/>
        <v>-251263.07760705776</v>
      </c>
      <c r="E124" s="447">
        <f t="shared" ca="1" si="1"/>
        <v>-23233459.922543917</v>
      </c>
      <c r="F124" s="431"/>
      <c r="G124" s="459">
        <f t="shared" si="14"/>
        <v>10</v>
      </c>
      <c r="H124" s="459">
        <v>117</v>
      </c>
      <c r="I124" s="444">
        <f t="shared" ca="1" si="5"/>
        <v>1436432.0119089712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5950.151592413129</v>
      </c>
      <c r="L124" s="444">
        <f t="shared" ca="1" si="3"/>
        <v>1433986.5337715643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-23233459.922543917</v>
      </c>
      <c r="C125" s="447">
        <f t="shared" si="0"/>
        <v>0</v>
      </c>
      <c r="D125" s="447">
        <f t="shared" ca="1" si="9"/>
        <v>-251263.07760705776</v>
      </c>
      <c r="E125" s="447">
        <f t="shared" ca="1" si="1"/>
        <v>-23484723.000150975</v>
      </c>
      <c r="F125" s="431"/>
      <c r="G125" s="459">
        <f t="shared" si="14"/>
        <v>10</v>
      </c>
      <c r="H125" s="459">
        <v>118</v>
      </c>
      <c r="I125" s="444">
        <f t="shared" ca="1" si="5"/>
        <v>1433986.5337715643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5939.9621001739333</v>
      </c>
      <c r="L125" s="444">
        <f t="shared" ca="1" si="3"/>
        <v>1431530.8661419181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-23484723.000150975</v>
      </c>
      <c r="C126" s="447">
        <f t="shared" si="0"/>
        <v>0</v>
      </c>
      <c r="D126" s="447">
        <f t="shared" ca="1" si="9"/>
        <v>-251263.07760705776</v>
      </c>
      <c r="E126" s="447">
        <f t="shared" ca="1" si="1"/>
        <v>-23735986.077758033</v>
      </c>
      <c r="F126" s="431"/>
      <c r="G126" s="459">
        <f t="shared" si="14"/>
        <v>10</v>
      </c>
      <c r="H126" s="459">
        <v>119</v>
      </c>
      <c r="I126" s="444">
        <f t="shared" ca="1" si="5"/>
        <v>1431530.8661419181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5929.7301517170745</v>
      </c>
      <c r="L126" s="444">
        <f t="shared" ca="1" si="3"/>
        <v>1429064.966563815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-23735986.077758033</v>
      </c>
      <c r="C127" s="447">
        <f t="shared" si="0"/>
        <v>0</v>
      </c>
      <c r="D127" s="447">
        <f t="shared" ca="1" si="9"/>
        <v>-251263.07760705776</v>
      </c>
      <c r="E127" s="447">
        <f t="shared" ca="1" si="1"/>
        <v>-23987249.155365091</v>
      </c>
      <c r="F127" s="431"/>
      <c r="G127" s="459">
        <f t="shared" si="14"/>
        <v>10</v>
      </c>
      <c r="H127" s="459">
        <v>120</v>
      </c>
      <c r="I127" s="444">
        <f t="shared" ca="1" si="5"/>
        <v>1429064.966563815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5919.4555701416448</v>
      </c>
      <c r="L127" s="444">
        <f t="shared" ca="1" si="3"/>
        <v>1426588.7924041364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-23987249.155365091</v>
      </c>
      <c r="C128" s="447">
        <f t="shared" si="0"/>
        <v>0</v>
      </c>
      <c r="D128" s="447">
        <f t="shared" ca="1" si="9"/>
        <v>-251263.07760705776</v>
      </c>
      <c r="E128" s="447">
        <f t="shared" ca="1" si="1"/>
        <v>-24238512.232972149</v>
      </c>
      <c r="F128" s="431"/>
      <c r="G128" s="459">
        <f>G127+1</f>
        <v>11</v>
      </c>
      <c r="H128" s="459">
        <v>121</v>
      </c>
      <c r="I128" s="444">
        <f t="shared" ca="1" si="5"/>
        <v>1426588.7924041364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5909.1381778096511</v>
      </c>
      <c r="L128" s="444">
        <f t="shared" ca="1" si="3"/>
        <v>1424102.3008521257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-24238512.232972149</v>
      </c>
      <c r="C129" s="447">
        <f t="shared" si="0"/>
        <v>0</v>
      </c>
      <c r="D129" s="447">
        <f t="shared" ca="1" si="9"/>
        <v>-251263.07760705776</v>
      </c>
      <c r="E129" s="447">
        <f t="shared" ca="1" si="1"/>
        <v>-24489775.310579207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1424102.3008521257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5898.7777963429398</v>
      </c>
      <c r="L129" s="444">
        <f t="shared" ca="1" si="3"/>
        <v>1421605.4489186485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-24489775.310579207</v>
      </c>
      <c r="C130" s="447">
        <f t="shared" si="0"/>
        <v>0</v>
      </c>
      <c r="D130" s="447">
        <f t="shared" ca="1" si="9"/>
        <v>-251263.07760705776</v>
      </c>
      <c r="E130" s="447">
        <f t="shared" ca="1" si="1"/>
        <v>-24741038.388186265</v>
      </c>
      <c r="F130" s="431"/>
      <c r="G130" s="459">
        <f t="shared" si="15"/>
        <v>11</v>
      </c>
      <c r="H130" s="459">
        <v>123</v>
      </c>
      <c r="I130" s="444">
        <f t="shared" ca="1" si="5"/>
        <v>1421605.4489186485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5888.3742466201184</v>
      </c>
      <c r="L130" s="444">
        <f t="shared" ca="1" si="3"/>
        <v>1419098.1934354485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-24741038.388186265</v>
      </c>
      <c r="C131" s="447">
        <f t="shared" si="0"/>
        <v>0</v>
      </c>
      <c r="D131" s="447">
        <f t="shared" ca="1" si="9"/>
        <v>-251263.07760705776</v>
      </c>
      <c r="E131" s="447">
        <f t="shared" ca="1" si="1"/>
        <v>-24992301.465793323</v>
      </c>
      <c r="F131" s="431"/>
      <c r="G131" s="459">
        <f t="shared" si="15"/>
        <v>11</v>
      </c>
      <c r="H131" s="459">
        <v>124</v>
      </c>
      <c r="I131" s="444">
        <f t="shared" ca="1" si="5"/>
        <v>1419098.1934354485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5877.9273487734508</v>
      </c>
      <c r="L131" s="444">
        <f t="shared" ca="1" si="3"/>
        <v>1416580.4910544017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-24992301.465793323</v>
      </c>
      <c r="C132" s="447">
        <f t="shared" si="0"/>
        <v>0</v>
      </c>
      <c r="D132" s="447">
        <f t="shared" ca="1" si="9"/>
        <v>-251263.07760705776</v>
      </c>
      <c r="E132" s="447">
        <f t="shared" ca="1" si="1"/>
        <v>-25243564.543400381</v>
      </c>
      <c r="F132" s="431"/>
      <c r="G132" s="459">
        <f t="shared" si="15"/>
        <v>11</v>
      </c>
      <c r="H132" s="459">
        <v>125</v>
      </c>
      <c r="I132" s="444">
        <f t="shared" ca="1" si="5"/>
        <v>1416580.4910544017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5867.436922185756</v>
      </c>
      <c r="L132" s="444">
        <f t="shared" ca="1" si="3"/>
        <v>1414052.2982467674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-25243564.543400381</v>
      </c>
      <c r="C133" s="447">
        <f t="shared" si="0"/>
        <v>0</v>
      </c>
      <c r="D133" s="447">
        <f t="shared" ca="1" si="9"/>
        <v>-251263.07760705776</v>
      </c>
      <c r="E133" s="447">
        <f t="shared" ca="1" si="1"/>
        <v>-25494827.621007439</v>
      </c>
      <c r="F133" s="431"/>
      <c r="G133" s="459">
        <f t="shared" si="15"/>
        <v>11</v>
      </c>
      <c r="H133" s="459">
        <v>126</v>
      </c>
      <c r="I133" s="444">
        <f t="shared" ca="1" si="5"/>
        <v>1414052.2982467674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5856.9027854872802</v>
      </c>
      <c r="L133" s="444">
        <f t="shared" ca="1" si="3"/>
        <v>1411513.5713024344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-25494827.621007439</v>
      </c>
      <c r="C134" s="447">
        <f t="shared" si="0"/>
        <v>0</v>
      </c>
      <c r="D134" s="447">
        <f t="shared" ca="1" si="9"/>
        <v>-251263.07760705776</v>
      </c>
      <c r="E134" s="447">
        <f t="shared" ca="1" si="1"/>
        <v>-25746090.698614497</v>
      </c>
      <c r="F134" s="431"/>
      <c r="G134" s="459">
        <f t="shared" si="15"/>
        <v>11</v>
      </c>
      <c r="H134" s="459">
        <v>127</v>
      </c>
      <c r="I134" s="444">
        <f t="shared" ca="1" si="5"/>
        <v>1411513.5713024344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5846.3247565525589</v>
      </c>
      <c r="L134" s="444">
        <f t="shared" ca="1" si="3"/>
        <v>1408964.2663291667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-25746090.698614497</v>
      </c>
      <c r="C135" s="447">
        <f t="shared" si="0"/>
        <v>0</v>
      </c>
      <c r="D135" s="447">
        <f t="shared" ca="1" si="9"/>
        <v>-251263.07760705776</v>
      </c>
      <c r="E135" s="447">
        <f t="shared" ca="1" si="1"/>
        <v>-25997353.776221555</v>
      </c>
      <c r="F135" s="431"/>
      <c r="G135" s="459">
        <f t="shared" si="15"/>
        <v>11</v>
      </c>
      <c r="H135" s="459">
        <v>128</v>
      </c>
      <c r="I135" s="444">
        <f t="shared" ca="1" si="5"/>
        <v>1408964.2663291667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5835.7026524972771</v>
      </c>
      <c r="L135" s="444">
        <f t="shared" ca="1" si="3"/>
        <v>1406404.3392518437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-25997353.776221555</v>
      </c>
      <c r="C136" s="447">
        <f t="shared" si="0"/>
        <v>0</v>
      </c>
      <c r="D136" s="447">
        <f t="shared" ca="1" si="9"/>
        <v>-251263.07760705776</v>
      </c>
      <c r="E136" s="447">
        <f t="shared" ca="1" si="1"/>
        <v>-26248616.853828613</v>
      </c>
      <c r="F136" s="431"/>
      <c r="G136" s="459">
        <f t="shared" si="15"/>
        <v>11</v>
      </c>
      <c r="H136" s="459">
        <v>129</v>
      </c>
      <c r="I136" s="444">
        <f t="shared" ca="1" si="5"/>
        <v>1406404.3392518437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5825.0362896750985</v>
      </c>
      <c r="L136" s="444">
        <f t="shared" ca="1" si="3"/>
        <v>1403833.7458116987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1403833.7458116987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5814.3254836744936</v>
      </c>
      <c r="L137" s="444">
        <f t="shared" ca="1" si="3"/>
        <v>1401252.441565553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1401252.441565553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5803.5700493155528</v>
      </c>
      <c r="L138" s="444">
        <f t="shared" ca="1" si="3"/>
        <v>1398660.3818850482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1398660.3818850482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5792.7698006467836</v>
      </c>
      <c r="L139" s="444">
        <f t="shared" ca="1" si="3"/>
        <v>1396057.5219558747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1396057.5219558747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5781.9245509418943</v>
      </c>
      <c r="L140" s="444">
        <f t="shared" ca="1" si="3"/>
        <v>1393443.8167769965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1393443.8167769965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5771.0341126965677</v>
      </c>
      <c r="L141" s="444">
        <f t="shared" ca="1" si="3"/>
        <v>1390819.2211598728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1390819.2211598728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5760.0982976252189</v>
      </c>
      <c r="L142" s="444">
        <f t="shared" ca="1" si="3"/>
        <v>1388183.689727678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1388183.689727678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5749.1169166577411</v>
      </c>
      <c r="L143" s="444">
        <f t="shared" ca="1" si="3"/>
        <v>1385537.1769145154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1385537.1769145154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5738.0897799362301</v>
      </c>
      <c r="L144" s="444">
        <f t="shared" ca="1" si="3"/>
        <v>1382879.6369646315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1382879.6369646315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5727.0166968117137</v>
      </c>
      <c r="L145" s="444">
        <f t="shared" ca="1" si="3"/>
        <v>1380211.023931623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1380211.023931623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5715.8974758408449</v>
      </c>
      <c r="L146" s="444">
        <f t="shared" ca="1" si="3"/>
        <v>1377531.2916776435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1377531.2916776435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5704.7319247825972</v>
      </c>
      <c r="L147" s="444">
        <f t="shared" ca="1" si="3"/>
        <v>1374840.3938726059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1374840.3938726059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5693.5198505949402</v>
      </c>
      <c r="L148" s="444">
        <f t="shared" ca="1" si="3"/>
        <v>1372138.2839933806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1372138.2839933806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5682.261059431502</v>
      </c>
      <c r="L149" s="444">
        <f t="shared" ca="1" si="3"/>
        <v>1369424.915322992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1369424.915322992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5670.9553566382156</v>
      </c>
      <c r="L150" s="444">
        <f t="shared" ca="1" si="3"/>
        <v>1366700.24094981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1366700.24094981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5659.6025467499576</v>
      </c>
      <c r="L151" s="444">
        <f t="shared" ca="1" si="3"/>
        <v>1363964.2137667397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1363964.2137667397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5648.2024334871649</v>
      </c>
      <c r="L152" s="444">
        <f t="shared" ca="1" si="3"/>
        <v>1361216.7864704067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1361216.7864704067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5636.7548197524438</v>
      </c>
      <c r="L153" s="444">
        <f t="shared" ca="1" si="3"/>
        <v>1358457.9115603389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1358457.9115603389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5625.2595076271609</v>
      </c>
      <c r="L154" s="444">
        <f t="shared" ca="1" si="3"/>
        <v>1355687.541338146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1355687.541338146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5613.7162983680237</v>
      </c>
      <c r="L155" s="444">
        <f t="shared" ca="1" si="3"/>
        <v>1352905.6279066938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1352905.6279066938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5602.1249924036401</v>
      </c>
      <c r="L156" s="444">
        <f t="shared" ca="1" si="3"/>
        <v>1350112.1231692773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1350112.1231692773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5590.485389331071</v>
      </c>
      <c r="L157" s="444">
        <f t="shared" ca="1" si="3"/>
        <v>1347306.9788287883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1347306.9788287883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5578.7972879123672</v>
      </c>
      <c r="L158" s="444">
        <f t="shared" ca="1" si="3"/>
        <v>1344490.1463868804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1344490.1463868804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5567.0604860710846</v>
      </c>
      <c r="L159" s="444">
        <f t="shared" ca="1" si="3"/>
        <v>1341661.5771431313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1341661.5771431313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5555.2747808887962</v>
      </c>
      <c r="L160" s="444">
        <f t="shared" ca="1" si="3"/>
        <v>1338821.2221941999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1338821.2221941999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5543.4399686015822</v>
      </c>
      <c r="L161" s="444">
        <f t="shared" ca="1" si="3"/>
        <v>1335969.0324329813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1335969.0324329813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5531.5558445965044</v>
      </c>
      <c r="L162" s="444">
        <f t="shared" ca="1" si="3"/>
        <v>1333104.9585477577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1333104.9585477577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5519.6222034080729</v>
      </c>
      <c r="L163" s="444">
        <f t="shared" ca="1" si="3"/>
        <v>1330228.9510213456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1330228.9510213456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5507.638838714689</v>
      </c>
      <c r="L164" s="444">
        <f t="shared" ca="1" si="3"/>
        <v>1327340.9601302401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1327340.9601302401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5495.605543335083</v>
      </c>
      <c r="L165" s="444">
        <f t="shared" ca="1" si="3"/>
        <v>1324440.9359437549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1324440.9359437549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5483.5221092247275</v>
      </c>
      <c r="L166" s="444">
        <f t="shared" ca="1" si="3"/>
        <v>1321528.8283231594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1321528.8283231594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5471.3883274722466</v>
      </c>
      <c r="L167" s="444">
        <f t="shared" ca="1" si="3"/>
        <v>1318604.5869208113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1318604.5869208113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5459.2039882957961</v>
      </c>
      <c r="L168" s="444">
        <f t="shared" ca="1" si="3"/>
        <v>1315668.1611792869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1315668.1611792869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5446.9688810394446</v>
      </c>
      <c r="L169" s="444">
        <f t="shared" ca="1" si="3"/>
        <v>1312719.5003305061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1312719.5003305061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5434.6827941695246</v>
      </c>
      <c r="L170" s="444">
        <f t="shared" ca="1" si="3"/>
        <v>1309758.5533948555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1309758.5533948555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5422.3455152709803</v>
      </c>
      <c r="L171" s="444">
        <f t="shared" ca="1" si="3"/>
        <v>1306785.2691803062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1306785.2691803062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5409.9568310436916</v>
      </c>
      <c r="L172" s="444">
        <f t="shared" ca="1" si="3"/>
        <v>1303799.5962815296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1303799.5962815296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5397.5165272987897</v>
      </c>
      <c r="L173" s="444">
        <f t="shared" ca="1" si="3"/>
        <v>1300801.4830790083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1300801.4830790083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5385.0243889549502</v>
      </c>
      <c r="L174" s="444">
        <f t="shared" ca="1" si="3"/>
        <v>1297790.8777381431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1297790.8777381431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5372.480200034679</v>
      </c>
      <c r="L175" s="444">
        <f t="shared" ca="1" si="3"/>
        <v>1294767.7282083575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1294767.7282083575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5359.8837436605718</v>
      </c>
      <c r="L176" s="444">
        <f t="shared" ca="1" si="3"/>
        <v>1291731.9822221978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1291731.9822221978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5347.2348020515738</v>
      </c>
      <c r="L177" s="444">
        <f t="shared" ca="1" si="3"/>
        <v>1288683.5872944293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1288683.5872944293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5334.5331565192046</v>
      </c>
      <c r="L178" s="444">
        <f t="shared" ca="1" si="3"/>
        <v>1285622.4907211284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1285622.4907211284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5321.7785874637839</v>
      </c>
      <c r="L179" s="444">
        <f t="shared" ca="1" si="3"/>
        <v>1282548.639578772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1282548.639578772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5308.9708743706324</v>
      </c>
      <c r="L180" s="444">
        <f t="shared" ca="1" si="3"/>
        <v>1279461.9807233224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1279461.9807233224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5296.1097958062592</v>
      </c>
      <c r="L181" s="444">
        <f t="shared" ca="1" si="3"/>
        <v>1276362.4607893084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1276362.4607893084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5283.1951294145347</v>
      </c>
      <c r="L182" s="444">
        <f t="shared" ca="1" si="3"/>
        <v>1273250.0261889028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1273250.0261889028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5270.2266519128443</v>
      </c>
      <c r="L183" s="444">
        <f t="shared" ca="1" si="3"/>
        <v>1270124.6231109954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1270124.6231109954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5257.2041390882296</v>
      </c>
      <c r="L184" s="444">
        <f t="shared" ca="1" si="3"/>
        <v>1266986.1975202635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1266986.1975202635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5244.1273657935135</v>
      </c>
      <c r="L185" s="444">
        <f t="shared" ca="1" si="3"/>
        <v>1263834.6951562369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1263834.6951562369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5230.9961059434027</v>
      </c>
      <c r="L186" s="444">
        <f t="shared" ca="1" si="3"/>
        <v>1260670.06153236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1260670.06153236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5217.8101325105827</v>
      </c>
      <c r="L187" s="444">
        <f t="shared" ca="1" si="3"/>
        <v>1257492.2419350503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1257492.2419350503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5204.5692175217919</v>
      </c>
      <c r="L188" s="444">
        <f t="shared" ca="1" si="3"/>
        <v>1254301.1814227519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1254301.1814227519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5191.2731320538824</v>
      </c>
      <c r="L189" s="444">
        <f t="shared" ca="1" si="3"/>
        <v>1251096.8248249856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1251096.8248249856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5177.9216462298555</v>
      </c>
      <c r="L190" s="444">
        <f t="shared" ca="1" si="3"/>
        <v>1247879.1167413953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1247879.1167413953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5164.5145292148964</v>
      </c>
      <c r="L191" s="444">
        <f t="shared" ca="1" si="3"/>
        <v>1244648.0015407901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1244648.0015407901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5151.0515492123741</v>
      </c>
      <c r="L192" s="444">
        <f t="shared" ca="1" si="3"/>
        <v>1241403.4233601822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1241403.4233601822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5137.5324734598416</v>
      </c>
      <c r="L193" s="444">
        <f t="shared" ca="1" si="3"/>
        <v>1238145.3261038219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1238145.3261038219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5123.9570682250069</v>
      </c>
      <c r="L194" s="444">
        <f t="shared" ca="1" si="3"/>
        <v>1234873.6534422266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1234873.6534422266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5110.3250988016935</v>
      </c>
      <c r="L195" s="444">
        <f t="shared" ca="1" si="3"/>
        <v>1231588.348811208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1231588.348811208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5096.6363295057827</v>
      </c>
      <c r="L196" s="444">
        <f t="shared" ca="1" si="3"/>
        <v>1228289.3554108937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1228289.3554108937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5082.8905236711398</v>
      </c>
      <c r="L197" s="444">
        <f t="shared" ca="1" si="3"/>
        <v>1224976.6162047447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1224976.6162047447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5069.0874436455188</v>
      </c>
      <c r="L198" s="444">
        <f t="shared" ca="1" si="3"/>
        <v>1221650.0739185701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1221650.0739185701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5055.2268507864574</v>
      </c>
      <c r="L199" s="444">
        <f t="shared" ca="1" si="3"/>
        <v>1218309.6710395364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1218309.6710395364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5041.3085054571511</v>
      </c>
      <c r="L200" s="444">
        <f t="shared" ca="1" si="3"/>
        <v>1214955.3498151733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1214955.3498151733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5027.3321670223049</v>
      </c>
      <c r="L201" s="444">
        <f t="shared" ca="1" si="3"/>
        <v>1211587.0522523755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1211587.0522523755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5013.2975938439804</v>
      </c>
      <c r="L202" s="444">
        <f t="shared" ca="1" si="3"/>
        <v>1208204.7201163992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1208204.7201163992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4999.204543277413</v>
      </c>
      <c r="L203" s="444">
        <f t="shared" ca="1" si="3"/>
        <v>1204808.2949298564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1204808.2949298564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4985.0527716668175</v>
      </c>
      <c r="L204" s="444">
        <f t="shared" ca="1" si="3"/>
        <v>1201397.717971703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1201397.717971703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4970.8420343411781</v>
      </c>
      <c r="L205" s="444">
        <f t="shared" ca="1" si="3"/>
        <v>1197972.9302762239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1197972.9302762239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4956.5720856100152</v>
      </c>
      <c r="L206" s="444">
        <f t="shared" ca="1" si="3"/>
        <v>1194533.8726320139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1194533.8726320139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4942.2426787591403</v>
      </c>
      <c r="L207" s="444">
        <f t="shared" ca="1" si="3"/>
        <v>1191080.4855809528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1191080.4855809528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4927.8535660463858</v>
      </c>
      <c r="L208" s="444">
        <f t="shared" ca="1" si="3"/>
        <v>1187612.709417179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1187612.709417179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4913.4044986973286</v>
      </c>
      <c r="L209" s="444">
        <f t="shared" ca="1" si="3"/>
        <v>1184130.4841860561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1184130.4841860561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4898.8952269009824</v>
      </c>
      <c r="L210" s="444">
        <f t="shared" ca="1" si="3"/>
        <v>1180633.7496831368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1180633.7496831368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4884.3254998054863</v>
      </c>
      <c r="L211" s="444">
        <f t="shared" ca="1" si="3"/>
        <v>1177122.445453122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1177122.445453122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4869.695065513758</v>
      </c>
      <c r="L212" s="444">
        <f t="shared" ca="1" si="3"/>
        <v>1173596.5107888156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1173596.5107888156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4855.0036710791474</v>
      </c>
      <c r="L213" s="444">
        <f t="shared" ca="1" si="3"/>
        <v>1170055.8847300746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1170055.8847300746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4840.25106250106</v>
      </c>
      <c r="L214" s="444">
        <f t="shared" ca="1" si="3"/>
        <v>1166500.5060627554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1166500.5060627554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4825.4369847205635</v>
      </c>
      <c r="L215" s="444">
        <f t="shared" ca="1" si="3"/>
        <v>1162930.3133176558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1162930.3133176558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4810.5611816159817</v>
      </c>
      <c r="L216" s="444">
        <f t="shared" ca="1" si="3"/>
        <v>1159345.2447694517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1159345.2447694517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4795.6233959984647</v>
      </c>
      <c r="L217" s="444">
        <f t="shared" ca="1" si="3"/>
        <v>1155745.23843563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1155745.23843563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4780.6233696075406</v>
      </c>
      <c r="L218" s="444">
        <f t="shared" ca="1" si="3"/>
        <v>1152130.2320754174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1152130.2320754174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4765.5608431066548</v>
      </c>
      <c r="L219" s="444">
        <f t="shared" ca="1" si="3"/>
        <v>1148500.1631887038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1148500.1631887038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4750.4355560786817</v>
      </c>
      <c r="L220" s="444">
        <f t="shared" ca="1" si="3"/>
        <v>1144854.9690149624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1144854.9690149624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4735.2472470214261</v>
      </c>
      <c r="L221" s="444">
        <f t="shared" ca="1" si="3"/>
        <v>1141194.5865321637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1141194.5865321637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4719.9956533430977</v>
      </c>
      <c r="L222" s="444">
        <f t="shared" ca="1" si="3"/>
        <v>1137518.9524556866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1137518.9524556866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4704.6805113577766</v>
      </c>
      <c r="L223" s="444">
        <f t="shared" ca="1" si="3"/>
        <v>1133828.0032372242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1133828.0032372242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4689.3015562808496</v>
      </c>
      <c r="L224" s="444">
        <f t="shared" ca="1" si="3"/>
        <v>1130121.6750636848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1130121.6750636848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4673.8585222244355</v>
      </c>
      <c r="L225" s="444">
        <f t="shared" ca="1" si="3"/>
        <v>1126399.9038560891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1126399.9038560891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4658.3511421927869</v>
      </c>
      <c r="L226" s="444">
        <f t="shared" ca="1" si="3"/>
        <v>1122662.6252684616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1122662.6252684616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4642.7791480776723</v>
      </c>
      <c r="L227" s="444">
        <f t="shared" ca="1" si="3"/>
        <v>1118909.7746867191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1118909.7746867191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4627.1422706537451</v>
      </c>
      <c r="L228" s="444">
        <f t="shared" ca="1" si="3"/>
        <v>1115141.2872275526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1115141.2872275526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4611.4402395738853</v>
      </c>
      <c r="L229" s="444">
        <f t="shared" ca="1" si="3"/>
        <v>1111357.0977373063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1111357.0977373063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4595.6727833645255</v>
      </c>
      <c r="L230" s="444">
        <f t="shared" ca="1" si="3"/>
        <v>1107557.1407908506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1107557.1407908506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4579.8396294209597</v>
      </c>
      <c r="L231" s="444">
        <f t="shared" ca="1" si="3"/>
        <v>1103741.3506904515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1103741.3506904515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4563.9405040026304</v>
      </c>
      <c r="L232" s="444">
        <f t="shared" ca="1" si="3"/>
        <v>1099909.6614646339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1099909.6614646339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4547.9751322283901</v>
      </c>
      <c r="L233" s="444">
        <f t="shared" ca="1" si="3"/>
        <v>1096062.006867042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1096062.006867042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4531.9432380717581</v>
      </c>
      <c r="L234" s="444">
        <f t="shared" ca="1" si="3"/>
        <v>1092198.3203752937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1092198.3203752937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4515.8445443561395</v>
      </c>
      <c r="L235" s="444">
        <f t="shared" ca="1" si="3"/>
        <v>1088318.5351898298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1088318.5351898298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4499.6787727500396</v>
      </c>
      <c r="L236" s="444">
        <f t="shared" ca="1" si="3"/>
        <v>1084422.5842327597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1084422.5842327597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4483.4456437622475</v>
      </c>
      <c r="L237" s="444">
        <f t="shared" ca="1" si="3"/>
        <v>1080510.4001467018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1080510.4001467018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4467.1448767370066</v>
      </c>
      <c r="L238" s="444">
        <f t="shared" ca="1" si="3"/>
        <v>1076581.9152936186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1076581.9152936186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4450.7761898491599</v>
      </c>
      <c r="L239" s="444">
        <f t="shared" ca="1" si="3"/>
        <v>1072637.0617536476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1072637.0617536476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4434.339300099281</v>
      </c>
      <c r="L240" s="444">
        <f t="shared" ca="1" si="3"/>
        <v>1068675.7713239267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1068675.7713239267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4417.8339233087772</v>
      </c>
      <c r="L241" s="444">
        <f t="shared" ca="1" si="3"/>
        <v>1064697.9755174154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1064697.9755174154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4401.2597741149802</v>
      </c>
      <c r="L242" s="444">
        <f t="shared" ca="1" si="3"/>
        <v>1060703.6055617102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1060703.6055617102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4384.6165659662083</v>
      </c>
      <c r="L243" s="444">
        <f t="shared" ca="1" si="3"/>
        <v>1056692.5923978563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1056692.5923978563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4367.9040111168169</v>
      </c>
      <c r="L244" s="444">
        <f t="shared" ca="1" si="3"/>
        <v>1052664.8666791529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1052664.8666791529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4351.1218206222202</v>
      </c>
      <c r="L245" s="444">
        <f t="shared" ca="1" si="3"/>
        <v>1048620.3587699549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1048620.3587699549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4334.2697043338949</v>
      </c>
      <c r="L246" s="444">
        <f t="shared" ca="1" si="3"/>
        <v>1044558.9987444686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1044558.9987444686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4317.3473708943684</v>
      </c>
      <c r="L247" s="444">
        <f t="shared" ca="1" si="3"/>
        <v>1040480.7163855428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1040480.7163855428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4300.3545277321773</v>
      </c>
      <c r="L248" s="444">
        <f t="shared" ca="1" si="3"/>
        <v>1036385.4411834547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1036385.4411834547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4283.2908810568106</v>
      </c>
      <c r="L249" s="444">
        <f t="shared" ca="1" si="3"/>
        <v>1032273.1023346913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1032273.1023346913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4266.1561358536301</v>
      </c>
      <c r="L250" s="444">
        <f t="shared" ca="1" si="3"/>
        <v>1028143.6287407248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1028143.6287407248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4248.9499958787692</v>
      </c>
      <c r="L251" s="444">
        <f t="shared" ca="1" si="3"/>
        <v>1023996.9490067833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1023996.9490067833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4231.6721636540133</v>
      </c>
      <c r="L252" s="444">
        <f t="shared" ca="1" si="3"/>
        <v>1019832.9914406171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1019832.9914406171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4214.3223404616538</v>
      </c>
      <c r="L253" s="444">
        <f t="shared" ca="1" si="3"/>
        <v>1015651.6840512586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1015651.6840512586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4196.9002263393268</v>
      </c>
      <c r="L254" s="444">
        <f t="shared" ca="1" si="3"/>
        <v>1011452.9545477778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1011452.9545477778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4179.4055200748235</v>
      </c>
      <c r="L255" s="444">
        <f t="shared" ca="1" si="3"/>
        <v>1007236.7303380324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1007236.7303380324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4161.8379192008842</v>
      </c>
      <c r="L256" s="444">
        <f t="shared" ca="1" si="3"/>
        <v>1003002.9385274131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1003002.9385274131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4144.1971199899699</v>
      </c>
      <c r="L257" s="444">
        <f t="shared" ca="1" si="3"/>
        <v>998751.50591758289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998751.50591758289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4126.4828174490112</v>
      </c>
      <c r="L258" s="444">
        <f t="shared" ca="1" si="3"/>
        <v>994482.35900521174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994482.35900521174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4108.6947053141312</v>
      </c>
      <c r="L259" s="444">
        <f t="shared" ca="1" si="3"/>
        <v>990195.42398070567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990195.42398070567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4090.8324760453561</v>
      </c>
      <c r="L260" s="444">
        <f t="shared" ca="1" si="3"/>
        <v>985890.62672693084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985890.62672693084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4072.8958208212944</v>
      </c>
      <c r="L261" s="444">
        <f t="shared" ca="1" si="3"/>
        <v>981567.89281793195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981567.89281793195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4054.8844295337994</v>
      </c>
      <c r="L262" s="444">
        <f t="shared" ca="1" si="3"/>
        <v>977227.14751764562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977227.14751764562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4036.7979907826061</v>
      </c>
      <c r="L263" s="444">
        <f t="shared" ref="L263:L517" ca="1" si="28">I263-J263+K263</f>
        <v>972868.31577860808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972868.31577860808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4018.6361918699495</v>
      </c>
      <c r="L264" s="444">
        <f t="shared" ca="1" si="28"/>
        <v>968491.32224065787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968491.32224065787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4000.398718795157</v>
      </c>
      <c r="L265" s="444">
        <f t="shared" ca="1" si="28"/>
        <v>964096.09122963285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964096.09122963285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3982.0852562492196</v>
      </c>
      <c r="L266" s="444">
        <f t="shared" ca="1" si="28"/>
        <v>959682.54675606184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959682.54675606184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3963.6954876093405</v>
      </c>
      <c r="L267" s="444">
        <f t="shared" ca="1" si="28"/>
        <v>955250.61251385103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955250.61251385103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3945.229094933462</v>
      </c>
      <c r="L268" s="444">
        <f t="shared" ca="1" si="28"/>
        <v>950800.21187896433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950800.21187896433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3926.6857589547672</v>
      </c>
      <c r="L269" s="444">
        <f t="shared" ca="1" si="28"/>
        <v>946331.26790809887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946331.26790809887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3908.0651590761618</v>
      </c>
      <c r="L270" s="444">
        <f t="shared" ca="1" si="28"/>
        <v>941843.70333735482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941843.70333735482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3889.3669733647275</v>
      </c>
      <c r="L271" s="444">
        <f t="shared" ca="1" si="28"/>
        <v>937337.44058089936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937337.44058089936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3870.5908785461638</v>
      </c>
      <c r="L272" s="444">
        <f t="shared" ca="1" si="28"/>
        <v>932812.4017296253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932812.4017296253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3851.7365499991879</v>
      </c>
      <c r="L273" s="444">
        <f t="shared" ca="1" si="28"/>
        <v>928268.50854980433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928268.50854980433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3832.8036617499338</v>
      </c>
      <c r="L274" s="444">
        <f t="shared" ca="1" si="28"/>
        <v>923705.68248173408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923705.68248173408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3813.7918864663079</v>
      </c>
      <c r="L275" s="444">
        <f t="shared" ca="1" si="28"/>
        <v>919123.84463838022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919123.84463838022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3794.7008954523335</v>
      </c>
      <c r="L276" s="444">
        <f t="shared" ca="1" si="28"/>
        <v>914522.91580401233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914522.91580401233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3775.530358642467</v>
      </c>
      <c r="L277" s="444">
        <f t="shared" ca="1" si="28"/>
        <v>909902.8164328346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909902.8164328346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3756.2799445958931</v>
      </c>
      <c r="L278" s="444">
        <f t="shared" ca="1" si="28"/>
        <v>905263.4666476103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905263.4666476103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3736.9493204907922</v>
      </c>
      <c r="L279" s="444">
        <f t="shared" ca="1" si="28"/>
        <v>900604.78623828094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900604.78623828094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3717.5381521185868</v>
      </c>
      <c r="L280" s="444">
        <f t="shared" ca="1" si="28"/>
        <v>895926.69466057932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895926.69466057932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3698.0461038781632</v>
      </c>
      <c r="L281" s="444">
        <f t="shared" ca="1" si="28"/>
        <v>891229.11103463732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891229.11103463732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3678.4728387700711</v>
      </c>
      <c r="L282" s="444">
        <f t="shared" ca="1" si="28"/>
        <v>886511.95414358715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886511.95414358715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3658.8180183906957</v>
      </c>
      <c r="L283" s="444">
        <f t="shared" ca="1" si="28"/>
        <v>881775.14243215765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881775.14243215765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3639.0813029264064</v>
      </c>
      <c r="L284" s="444">
        <f t="shared" ca="1" si="28"/>
        <v>877018.59400526388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877018.59400526388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3619.2623511476818</v>
      </c>
      <c r="L285" s="444">
        <f t="shared" ca="1" si="28"/>
        <v>872242.22662659141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872242.22662659141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3599.360820403213</v>
      </c>
      <c r="L286" s="444">
        <f t="shared" ca="1" si="28"/>
        <v>867445.95771717443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867445.95771717443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3579.3763666139762</v>
      </c>
      <c r="L287" s="444">
        <f t="shared" ca="1" si="28"/>
        <v>862629.70435396826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862629.70435396826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3559.3086442672834</v>
      </c>
      <c r="L288" s="444">
        <f t="shared" ca="1" si="28"/>
        <v>857793.38326841535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857793.38326841535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3539.1573064108129</v>
      </c>
      <c r="L289" s="444">
        <f t="shared" ca="1" si="28"/>
        <v>852936.910845006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852936.910845006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3518.9220046466071</v>
      </c>
      <c r="L290" s="444">
        <f t="shared" ca="1" si="28"/>
        <v>848060.20311983244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848060.20311983244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3498.6023891250511</v>
      </c>
      <c r="L291" s="444">
        <f t="shared" ca="1" si="28"/>
        <v>843163.17577913729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843163.17577913729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3478.1981085388211</v>
      </c>
      <c r="L292" s="444">
        <f t="shared" ca="1" si="28"/>
        <v>838245.74415785598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838245.74415785598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3457.7088101168156</v>
      </c>
      <c r="L293" s="444">
        <f t="shared" ca="1" si="28"/>
        <v>833307.82323815266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833307.82323815266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3437.1341396180519</v>
      </c>
      <c r="L294" s="444">
        <f t="shared" ca="1" si="28"/>
        <v>828349.3276479505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828349.3276479505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3416.473741325543</v>
      </c>
      <c r="L295" s="444">
        <f t="shared" ca="1" si="28"/>
        <v>823370.17165945587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823370.17165945587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3395.7272580401486</v>
      </c>
      <c r="L296" s="444">
        <f t="shared" ca="1" si="28"/>
        <v>818370.26918767579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818370.26918767579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3374.8943310743985</v>
      </c>
      <c r="L297" s="444">
        <f t="shared" ca="1" si="28"/>
        <v>813349.53378893004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813349.53378893004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3353.9746002462912</v>
      </c>
      <c r="L298" s="444">
        <f t="shared" ca="1" si="28"/>
        <v>808307.87865935615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808307.87865935615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3332.9677038730665</v>
      </c>
      <c r="L299" s="444">
        <f t="shared" ca="1" si="28"/>
        <v>803245.21663340903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803245.21663340903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3311.8732787649533</v>
      </c>
      <c r="L300" s="444">
        <f t="shared" ca="1" si="28"/>
        <v>798161.46018235385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798161.46018235385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3290.6909602188903</v>
      </c>
      <c r="L301" s="444">
        <f t="shared" ca="1" si="28"/>
        <v>793056.52141275257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793056.52141275257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3269.4203820122184</v>
      </c>
      <c r="L302" s="444">
        <f t="shared" ca="1" si="28"/>
        <v>787930.31206494465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787930.31206494465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3248.061176396352</v>
      </c>
      <c r="L303" s="444">
        <f t="shared" ca="1" si="28"/>
        <v>782782.74351152079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782782.74351152079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3226.6129740904194</v>
      </c>
      <c r="L304" s="444">
        <f t="shared" ca="1" si="28"/>
        <v>777613.72675579099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777613.72675579099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3205.0754042748786</v>
      </c>
      <c r="L305" s="444">
        <f t="shared" ca="1" si="28"/>
        <v>772423.17243024567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772423.17243024567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3183.448094585106</v>
      </c>
      <c r="L306" s="444">
        <f t="shared" ca="1" si="28"/>
        <v>767210.99079501058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767210.99079501058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3161.73067110496</v>
      </c>
      <c r="L307" s="444">
        <f t="shared" ca="1" si="28"/>
        <v>761977.09173629538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761977.09173629538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3139.9227583603133</v>
      </c>
      <c r="L308" s="444">
        <f t="shared" ca="1" si="28"/>
        <v>756721.38476483547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756721.38476483547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3118.0239793125638</v>
      </c>
      <c r="L309" s="444">
        <f t="shared" ca="1" si="28"/>
        <v>751443.7790143278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751443.7790143278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3096.0339553521148</v>
      </c>
      <c r="L310" s="444">
        <f t="shared" ca="1" si="28"/>
        <v>746144.18323985976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746144.18323985976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3073.9523062918315</v>
      </c>
      <c r="L311" s="444">
        <f t="shared" ca="1" si="28"/>
        <v>740822.50581633137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740822.50581633137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3051.7786503604634</v>
      </c>
      <c r="L312" s="444">
        <f t="shared" ca="1" si="28"/>
        <v>735478.6547368716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735478.6547368716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3029.5126041960475</v>
      </c>
      <c r="L313" s="444">
        <f t="shared" ca="1" si="28"/>
        <v>730112.53761124751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730112.53761124751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3007.1537828392807</v>
      </c>
      <c r="L314" s="444">
        <f t="shared" ca="1" si="28"/>
        <v>724724.06166426663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724724.06166426663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2984.7017997268604</v>
      </c>
      <c r="L315" s="444">
        <f t="shared" ca="1" si="28"/>
        <v>719313.13373417326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719313.13373417326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2962.1562666848045</v>
      </c>
      <c r="L316" s="444">
        <f t="shared" ca="1" si="28"/>
        <v>713879.66027103784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713879.66027103784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2939.5167939217404</v>
      </c>
      <c r="L317" s="444">
        <f t="shared" ca="1" si="28"/>
        <v>708423.54733513936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708423.54733513936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2916.7829900221632</v>
      </c>
      <c r="L318" s="444">
        <f t="shared" ca="1" si="28"/>
        <v>702944.70059534139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702944.70059534139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2893.9544619396715</v>
      </c>
      <c r="L319" s="444">
        <f t="shared" ca="1" si="28"/>
        <v>697443.02532746084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697443.02532746084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2871.0308149901693</v>
      </c>
      <c r="L320" s="444">
        <f t="shared" ca="1" si="28"/>
        <v>691918.42641263083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691918.42641263083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2848.0116528450444</v>
      </c>
      <c r="L321" s="444">
        <f t="shared" ca="1" si="28"/>
        <v>686370.80833565572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686370.80833565572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2824.8965775243146</v>
      </c>
      <c r="L322" s="444">
        <f t="shared" ca="1" si="28"/>
        <v>680800.07518335991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680800.07518335991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2801.6851893897488</v>
      </c>
      <c r="L323" s="444">
        <f t="shared" ca="1" si="28"/>
        <v>675206.13064292946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675206.13064292946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2778.3770871379552</v>
      </c>
      <c r="L324" s="444">
        <f t="shared" ca="1" si="28"/>
        <v>669588.87800024729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669588.87800024729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2754.9718677934461</v>
      </c>
      <c r="L325" s="444">
        <f t="shared" ca="1" si="28"/>
        <v>663948.22013822058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663948.22013822058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2731.4691267016683</v>
      </c>
      <c r="L326" s="444">
        <f t="shared" ca="1" si="28"/>
        <v>658284.0595351021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658284.0595351021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2707.8684575220082</v>
      </c>
      <c r="L327" s="444">
        <f t="shared" ca="1" si="28"/>
        <v>652596.29826280393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652596.29826280393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2684.1694522207654</v>
      </c>
      <c r="L328" s="444">
        <f t="shared" ca="1" si="28"/>
        <v>646884.83798520453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646884.83798520453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2660.3717010641012</v>
      </c>
      <c r="L329" s="444">
        <f t="shared" ca="1" si="28"/>
        <v>641149.5799564484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641149.5799564484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2636.4747926109508</v>
      </c>
      <c r="L330" s="444">
        <f t="shared" ca="1" si="28"/>
        <v>635390.42501923919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635390.42501923919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2612.4783137059126</v>
      </c>
      <c r="L331" s="444">
        <f t="shared" ca="1" si="28"/>
        <v>629607.27360312489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629607.27360312489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2588.3818494721031</v>
      </c>
      <c r="L332" s="444">
        <f t="shared" ca="1" si="28"/>
        <v>623800.02572277677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623800.02572277677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2564.184983303986</v>
      </c>
      <c r="L333" s="444">
        <f t="shared" ca="1" si="28"/>
        <v>617968.58097626059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617968.58097626059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2539.8872968601681</v>
      </c>
      <c r="L334" s="444">
        <f t="shared" ca="1" si="28"/>
        <v>612112.83854330063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612112.83854330063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2515.4883700561686</v>
      </c>
      <c r="L335" s="444">
        <f t="shared" ca="1" si="28"/>
        <v>606232.6971835366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606232.6971835366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2490.9877810571516</v>
      </c>
      <c r="L336" s="444">
        <f t="shared" ca="1" si="28"/>
        <v>600328.05523477355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600328.05523477355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2466.385106270639</v>
      </c>
      <c r="L337" s="444">
        <f t="shared" ca="1" si="28"/>
        <v>594398.81061122403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594398.81061122403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2441.6799203391829</v>
      </c>
      <c r="L338" s="444">
        <f t="shared" ca="1" si="28"/>
        <v>588444.86080174299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588444.86080174299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2416.8717961330117</v>
      </c>
      <c r="L339" s="444">
        <f t="shared" ca="1" si="28"/>
        <v>582466.10286805581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582466.10286805581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2391.9603047426485</v>
      </c>
      <c r="L340" s="444">
        <f t="shared" ca="1" si="28"/>
        <v>576462.4334429783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576462.4334429783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2366.9450154714923</v>
      </c>
      <c r="L341" s="444">
        <f t="shared" ca="1" si="28"/>
        <v>570433.74872862967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570433.74872862967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2341.8254958283728</v>
      </c>
      <c r="L342" s="444">
        <f t="shared" ca="1" si="28"/>
        <v>564379.94449463789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564379.94449463789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2316.601311520074</v>
      </c>
      <c r="L343" s="444">
        <f t="shared" ca="1" si="28"/>
        <v>558300.9160763378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558300.9160763378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2291.2720264438235</v>
      </c>
      <c r="L344" s="444">
        <f t="shared" ca="1" si="28"/>
        <v>552196.55837296147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552196.55837296147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2265.8372026797551</v>
      </c>
      <c r="L345" s="444">
        <f t="shared" ca="1" si="28"/>
        <v>546066.76584582101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546066.76584582101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2240.2964004833366</v>
      </c>
      <c r="L346" s="444">
        <f t="shared" ca="1" si="28"/>
        <v>539911.43251648417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539911.43251648417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2214.6491782777666</v>
      </c>
      <c r="L347" s="444">
        <f t="shared" ca="1" si="28"/>
        <v>533730.45196494181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533730.45196494181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2188.8950926463399</v>
      </c>
      <c r="L348" s="444">
        <f t="shared" ca="1" si="28"/>
        <v>527523.71732776798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527523.71732776798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2163.0336983247826</v>
      </c>
      <c r="L349" s="444">
        <f t="shared" ca="1" si="28"/>
        <v>521291.12129627255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521291.12129627255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2137.0645481935517</v>
      </c>
      <c r="L350" s="444">
        <f t="shared" ca="1" si="28"/>
        <v>515032.55611464591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515032.55611464591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2110.9871932701071</v>
      </c>
      <c r="L351" s="444">
        <f t="shared" ca="1" si="28"/>
        <v>508747.91357809585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508747.91357809585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2084.8011827011487</v>
      </c>
      <c r="L352" s="444">
        <f t="shared" ca="1" si="28"/>
        <v>502437.0850309768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502437.0850309768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2058.506063754819</v>
      </c>
      <c r="L353" s="444">
        <f t="shared" ca="1" si="28"/>
        <v>496099.96136491146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496099.96136491146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2032.1013818128804</v>
      </c>
      <c r="L354" s="444">
        <f t="shared" ca="1" si="28"/>
        <v>489736.43301690416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489736.43301690416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2005.5866803628498</v>
      </c>
      <c r="L355" s="444">
        <f t="shared" ca="1" si="28"/>
        <v>483346.38996744686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483346.38996744686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1978.9615009901111</v>
      </c>
      <c r="L356" s="444">
        <f t="shared" ca="1" si="28"/>
        <v>476929.72173861676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476929.72173861676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1952.2253833699858</v>
      </c>
      <c r="L357" s="444">
        <f t="shared" ca="1" si="28"/>
        <v>470486.31739216659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470486.31739216659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1925.3778652597766</v>
      </c>
      <c r="L358" s="444">
        <f t="shared" ca="1" si="28"/>
        <v>464016.06552760617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464016.06552760617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1898.418482490775</v>
      </c>
      <c r="L359" s="444">
        <f t="shared" ca="1" si="28"/>
        <v>457518.85428027675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457518.85428027675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1871.3467689602357</v>
      </c>
      <c r="L360" s="444">
        <f t="shared" ca="1" si="28"/>
        <v>450994.57131941681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450994.57131941681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1844.1622566233193</v>
      </c>
      <c r="L361" s="444">
        <f t="shared" ca="1" si="28"/>
        <v>444443.10384621995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444443.10384621995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1816.8644754849993</v>
      </c>
      <c r="L362" s="444">
        <f t="shared" ca="1" si="28"/>
        <v>437864.33859188476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437864.33859188476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1789.452953591936</v>
      </c>
      <c r="L363" s="444">
        <f t="shared" ca="1" si="28"/>
        <v>431258.16181565652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431258.16181565652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1761.927217024318</v>
      </c>
      <c r="L364" s="444">
        <f t="shared" ca="1" si="28"/>
        <v>424624.45930286066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424624.45930286066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1734.2867898876689</v>
      </c>
      <c r="L365" s="444">
        <f t="shared" ca="1" si="28"/>
        <v>417963.11636292812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417963.11636292812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1706.5311943046165</v>
      </c>
      <c r="L366" s="444">
        <f t="shared" ca="1" si="28"/>
        <v>411274.01782741258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411274.01782741258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1678.6599504066351</v>
      </c>
      <c r="L367" s="444">
        <f t="shared" ca="1" si="28"/>
        <v>404557.04804799904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404557.04804799904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1650.6725763257452</v>
      </c>
      <c r="L368" s="444">
        <f t="shared" ca="1" si="28"/>
        <v>397812.09089450462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397812.09089450462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1622.5685881861853</v>
      </c>
      <c r="L369" s="444">
        <f t="shared" ca="1" si="28"/>
        <v>391039.02975287061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391039.02975287061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1594.3475000960434</v>
      </c>
      <c r="L370" s="444">
        <f t="shared" ca="1" si="28"/>
        <v>384237.74752314645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384237.74752314645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1566.0088241388594</v>
      </c>
      <c r="L371" s="444">
        <f t="shared" ca="1" si="28"/>
        <v>377408.12661746511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377408.12661746511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1537.5520703651871</v>
      </c>
      <c r="L372" s="444">
        <f t="shared" ca="1" si="28"/>
        <v>370550.0489580101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370550.0489580101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1508.9767467841245</v>
      </c>
      <c r="L373" s="444">
        <f t="shared" ca="1" si="28"/>
        <v>363663.39597497403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363663.39597497403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1480.2823593548078</v>
      </c>
      <c r="L374" s="444">
        <f t="shared" ca="1" si="28"/>
        <v>356748.04860450863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356748.04860450863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1451.4684119778685</v>
      </c>
      <c r="L375" s="444">
        <f t="shared" ca="1" si="28"/>
        <v>349803.88728666632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349803.88728666632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1422.5344064868589</v>
      </c>
      <c r="L376" s="444">
        <f t="shared" ca="1" si="28"/>
        <v>342830.79196333297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342830.79196333297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1393.4798426396367</v>
      </c>
      <c r="L377" s="444">
        <f t="shared" ca="1" si="28"/>
        <v>335828.64207615244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335828.64207615244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1364.3042181097178</v>
      </c>
      <c r="L378" s="444">
        <f t="shared" ca="1" si="28"/>
        <v>328797.31656444195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328797.31656444195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1335.0070284775907</v>
      </c>
      <c r="L379" s="444">
        <f t="shared" ca="1" si="28"/>
        <v>321736.69386309938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321736.69386309938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1305.5877672219967</v>
      </c>
      <c r="L380" s="444">
        <f t="shared" ca="1" si="28"/>
        <v>314646.65190050122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314646.65190050122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1276.0459257111711</v>
      </c>
      <c r="L381" s="444">
        <f t="shared" ca="1" si="28"/>
        <v>307527.06809639221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307527.06809639221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1246.38099319405</v>
      </c>
      <c r="L382" s="444">
        <f t="shared" ca="1" si="28"/>
        <v>300377.81935976609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300377.81935976609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1216.5924567914412</v>
      </c>
      <c r="L383" s="444">
        <f t="shared" ca="1" si="28"/>
        <v>293198.78208673734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293198.78208673734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1186.6798014871547</v>
      </c>
      <c r="L384" s="444">
        <f t="shared" ca="1" si="28"/>
        <v>285989.83215840429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285989.83215840429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1156.6425101191005</v>
      </c>
      <c r="L385" s="444">
        <f t="shared" ca="1" si="28"/>
        <v>278750.84493870323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278750.84493870323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1126.480063370346</v>
      </c>
      <c r="L386" s="444">
        <f t="shared" ca="1" si="28"/>
        <v>271481.69527225342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271481.69527225342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1096.1919397601384</v>
      </c>
      <c r="L387" s="444">
        <f t="shared" ca="1" si="28"/>
        <v>264182.25748219335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264182.25748219335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1065.7776156348882</v>
      </c>
      <c r="L388" s="444">
        <f t="shared" ca="1" si="28"/>
        <v>256852.40536800807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256852.40536800807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1035.2365651591163</v>
      </c>
      <c r="L389" s="444">
        <f t="shared" ca="1" si="28"/>
        <v>249492.012203347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249492.012203347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1004.5682603063618</v>
      </c>
      <c r="L390" s="444">
        <f t="shared" ca="1" si="28"/>
        <v>242100.95073383319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242100.95073383319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973.77217085005418</v>
      </c>
      <c r="L391" s="444">
        <f t="shared" ca="1" si="28"/>
        <v>234679.09317486305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234679.09317486305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942.84776435434537</v>
      </c>
      <c r="L392" s="444">
        <f t="shared" ca="1" si="28"/>
        <v>227226.31120939722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227226.31120939722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911.79450616490431</v>
      </c>
      <c r="L393" s="444">
        <f t="shared" ca="1" si="28"/>
        <v>219742.47598574194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219742.47598574194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880.6118593996739</v>
      </c>
      <c r="L394" s="444">
        <f t="shared" ca="1" si="28"/>
        <v>212227.45811532144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212227.45811532144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849.29928493958857</v>
      </c>
      <c r="L395" s="444">
        <f t="shared" ca="1" si="28"/>
        <v>204681.12767044085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204681.12767044085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817.8562414192528</v>
      </c>
      <c r="L396" s="444">
        <f t="shared" ca="1" si="28"/>
        <v>197103.35418203991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197103.35418203991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786.2821852175822</v>
      </c>
      <c r="L397" s="444">
        <f t="shared" ca="1" si="28"/>
        <v>189494.0066374373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189494.0066374373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754.5765704484046</v>
      </c>
      <c r="L398" s="444">
        <f t="shared" ca="1" si="28"/>
        <v>181852.95347806552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181852.95347806552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722.73884895102219</v>
      </c>
      <c r="L399" s="444">
        <f t="shared" ca="1" si="28"/>
        <v>174180.06259719637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174180.06259719637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690.76847028073416</v>
      </c>
      <c r="L400" s="444">
        <f t="shared" ca="1" si="28"/>
        <v>166475.20133765694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166475.20133765694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658.66488169931984</v>
      </c>
      <c r="L401" s="444">
        <f t="shared" ca="1" si="28"/>
        <v>158738.23648953607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158738.23648953607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626.42752816548284</v>
      </c>
      <c r="L402" s="444">
        <f t="shared" ca="1" si="28"/>
        <v>150969.03428788137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150969.03428788137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594.05585232525493</v>
      </c>
      <c r="L403" s="444">
        <f t="shared" ca="1" si="28"/>
        <v>143167.46041038644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143167.46041038644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561.54929450235943</v>
      </c>
      <c r="L404" s="444">
        <f t="shared" ca="1" si="28"/>
        <v>135333.37997506862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135333.37997506862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528.90729268853511</v>
      </c>
      <c r="L405" s="444">
        <f t="shared" ca="1" si="28"/>
        <v>127466.65753793698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127466.65753793698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496.12928253381995</v>
      </c>
      <c r="L406" s="444">
        <f t="shared" ca="1" si="28"/>
        <v>119567.15709065061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119567.15709065061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463.21469733679339</v>
      </c>
      <c r="L407" s="444">
        <f t="shared" ca="1" si="28"/>
        <v>111634.74205816722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111634.74205816722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430.1629680347794</v>
      </c>
      <c r="L408" s="444">
        <f t="shared" ca="1" si="28"/>
        <v>103669.27529638182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103669.27529638182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396.97352319400682</v>
      </c>
      <c r="L409" s="444">
        <f t="shared" ca="1" si="28"/>
        <v>95670.619089755652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95670.619089755652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363.64578899973111</v>
      </c>
      <c r="L410" s="444">
        <f t="shared" ca="1" si="28"/>
        <v>87638.635148935195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87638.635148935195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330.17918924631255</v>
      </c>
      <c r="L411" s="444">
        <f t="shared" ca="1" si="28"/>
        <v>79573.18460836132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79573.18460836132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296.57314532725474</v>
      </c>
      <c r="L412" s="444">
        <f t="shared" ca="1" si="28"/>
        <v>71474.128023868398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71474.128023868398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262.82707622520087</v>
      </c>
      <c r="L413" s="444">
        <f t="shared" ca="1" si="28"/>
        <v>63341.325370273415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63341.325370273415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228.94039850188847</v>
      </c>
      <c r="L414" s="444">
        <f t="shared" ca="1" si="28"/>
        <v>55174.636038955119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55174.636038955119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194.91252628806222</v>
      </c>
      <c r="L415" s="444">
        <f t="shared" ca="1" si="28"/>
        <v>46973.918835422999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46973.918835422999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160.74287127334506</v>
      </c>
      <c r="L416" s="444">
        <f t="shared" ca="1" si="28"/>
        <v>38739.031976876162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38739.031976876162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126.43084269606658</v>
      </c>
      <c r="L417" s="444">
        <f t="shared" ca="1" si="28"/>
        <v>30469.833089752046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30469.833089752046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91.975847333049416</v>
      </c>
      <c r="L418" s="444">
        <f t="shared" ca="1" si="28"/>
        <v>22166.179207264911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22166.179207264911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57.377289489353025</v>
      </c>
      <c r="L419" s="444">
        <f t="shared" ca="1" si="28"/>
        <v>13827.926766934081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13827.926766934081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22.634570987974566</v>
      </c>
      <c r="L420" s="444">
        <f t="shared" ca="1" si="28"/>
        <v>5454.9316081018706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5454.9316081018706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-12.252908840492974</v>
      </c>
      <c r="L421" s="444">
        <f t="shared" ca="1" si="28"/>
        <v>-2952.9510305588069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-2952.9510305588069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-47.285753168245797</v>
      </c>
      <c r="L422" s="444">
        <f t="shared" ca="1" si="28"/>
        <v>-11395.866513547237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-11395.866513547237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-82.464567680697598</v>
      </c>
      <c r="L423" s="444">
        <f t="shared" ca="1" si="28"/>
        <v>-19873.96081104812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-19873.96081104812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-117.78996058695128</v>
      </c>
      <c r="L424" s="444">
        <f t="shared" ca="1" si="28"/>
        <v>-28387.380501455253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-28387.380501455253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-153.26254263031433</v>
      </c>
      <c r="L425" s="444">
        <f t="shared" ca="1" si="28"/>
        <v>-36936.272773905752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-36936.272773905752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-188.88292709885806</v>
      </c>
      <c r="L426" s="444">
        <f t="shared" ca="1" si="28"/>
        <v>-45520.785430824792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-45520.785430824792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-224.65172983602076</v>
      </c>
      <c r="L427" s="444">
        <f t="shared" ca="1" si="28"/>
        <v>-54141.066890480994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-54141.066890480994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-260.5695692512549</v>
      </c>
      <c r="L428" s="444">
        <f t="shared" ca="1" si="28"/>
        <v>-62797.266189552429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-62797.266189552429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-296.63706633071922</v>
      </c>
      <c r="L429" s="444">
        <f t="shared" ca="1" si="28"/>
        <v>-71489.532985703336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-71489.532985703336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-332.85484464801465</v>
      </c>
      <c r="L430" s="444">
        <f t="shared" ca="1" si="28"/>
        <v>-80218.017560171531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-80218.017560171531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-369.22353037496549</v>
      </c>
      <c r="L431" s="444">
        <f t="shared" ca="1" si="28"/>
        <v>-88982.870820366676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-88982.870820366676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-405.74375229244527</v>
      </c>
      <c r="L432" s="444">
        <f t="shared" ca="1" si="28"/>
        <v>-97784.244302479303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-97784.244302479303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-442.41614180124787</v>
      </c>
      <c r="L433" s="444">
        <f t="shared" ca="1" si="28"/>
        <v>-106622.29017410074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-106622.29017410074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-479.24133293300383</v>
      </c>
      <c r="L434" s="444">
        <f t="shared" ca="1" si="28"/>
        <v>-115497.16123685392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-115497.16123685392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-516.21996236114205</v>
      </c>
      <c r="L435" s="444">
        <f t="shared" ca="1" si="28"/>
        <v>-124409.01092903524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-124409.01092903524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-553.35266941189764</v>
      </c>
      <c r="L436" s="444">
        <f t="shared" ca="1" si="28"/>
        <v>-133357.99332826733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-133357.99332826733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-590.64009607536468</v>
      </c>
      <c r="L437" s="444">
        <f t="shared" ca="1" si="28"/>
        <v>-142344.26315416288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-142344.26315416288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-628.08288701659603</v>
      </c>
      <c r="L438" s="444">
        <f t="shared" ca="1" si="28"/>
        <v>-151367.97577099965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-151367.97577099965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-665.68168958674926</v>
      </c>
      <c r="L439" s="444">
        <f t="shared" ca="1" si="28"/>
        <v>-160429.28719040658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-160429.28719040658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-703.43715383427821</v>
      </c>
      <c r="L440" s="444">
        <f t="shared" ca="1" si="28"/>
        <v>-169528.35407406103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-169528.35407406103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-741.34993251617175</v>
      </c>
      <c r="L441" s="444">
        <f t="shared" ca="1" si="28"/>
        <v>-178665.33373639738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-178665.33373639738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-779.42068110923981</v>
      </c>
      <c r="L442" s="444">
        <f t="shared" ca="1" si="28"/>
        <v>-187840.38414732681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-187840.38414732681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-817.65005782144578</v>
      </c>
      <c r="L443" s="444">
        <f t="shared" ca="1" si="28"/>
        <v>-197053.66393496844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-197053.66393496844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-856.03872360328592</v>
      </c>
      <c r="L444" s="444">
        <f t="shared" ca="1" si="28"/>
        <v>-206305.33238839192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-206305.33238839192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-894.58734215921697</v>
      </c>
      <c r="L445" s="444">
        <f t="shared" ca="1" si="28"/>
        <v>-215595.54946037132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-215595.54946037132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-933.29657995913124</v>
      </c>
      <c r="L446" s="444">
        <f t="shared" ca="1" si="28"/>
        <v>-224924.47577015063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-224924.47577015063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-972.16710624987843</v>
      </c>
      <c r="L447" s="444">
        <f t="shared" ca="1" si="28"/>
        <v>-234292.27260622068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-234292.27260622068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-1011.199593066837</v>
      </c>
      <c r="L448" s="444">
        <f t="shared" ca="1" si="28"/>
        <v>-243699.10192910771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-243699.10192910771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-1050.394715245533</v>
      </c>
      <c r="L449" s="444">
        <f t="shared" ca="1" si="28"/>
        <v>-253145.12637417341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-253145.12637417341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-1089.7531504333067</v>
      </c>
      <c r="L450" s="444">
        <f t="shared" ca="1" si="28"/>
        <v>-262630.50925442693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-262630.50925442693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-1129.2755791010295</v>
      </c>
      <c r="L451" s="444">
        <f t="shared" ca="1" si="28"/>
        <v>-272155.41456334817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-272155.41456334817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-1168.962684554868</v>
      </c>
      <c r="L452" s="444">
        <f t="shared" ca="1" si="28"/>
        <v>-281720.00697772321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-281720.00697772321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-1208.8151529480974</v>
      </c>
      <c r="L453" s="444">
        <f t="shared" ca="1" si="28"/>
        <v>-291324.45186049148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-291324.45186049148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-1248.8336732929652</v>
      </c>
      <c r="L454" s="444">
        <f t="shared" ca="1" si="28"/>
        <v>-300968.91526360461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-300968.91526360461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-1289.0189374726033</v>
      </c>
      <c r="L455" s="444">
        <f t="shared" ca="1" si="28"/>
        <v>-310653.56393089739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-310653.56393089739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-1329.3716402529899</v>
      </c>
      <c r="L456" s="444">
        <f t="shared" ca="1" si="28"/>
        <v>-320378.56530097057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-320378.56530097057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-1369.8924792949615</v>
      </c>
      <c r="L457" s="444">
        <f t="shared" ca="1" si="28"/>
        <v>-330144.08751008572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-330144.08751008572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-1410.5821551662746</v>
      </c>
      <c r="L458" s="444">
        <f t="shared" ca="1" si="28"/>
        <v>-339950.29939507216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-339950.29939507216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-1451.4413713537181</v>
      </c>
      <c r="L459" s="444">
        <f t="shared" ca="1" si="28"/>
        <v>-349797.37049624603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-349797.37049624603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-1492.4708342752758</v>
      </c>
      <c r="L460" s="444">
        <f t="shared" ca="1" si="28"/>
        <v>-359685.47106034152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-359685.47106034152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-1533.6712532923405</v>
      </c>
      <c r="L461" s="444">
        <f t="shared" ca="1" si="28"/>
        <v>-369614.77204345405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-369614.77204345405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-1575.0433407219759</v>
      </c>
      <c r="L462" s="444">
        <f t="shared" ca="1" si="28"/>
        <v>-379585.44511399622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-379585.44511399622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-1616.5878118492351</v>
      </c>
      <c r="L463" s="444">
        <f t="shared" ca="1" si="28"/>
        <v>-389597.66265566566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-389597.66265566566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-1658.3053849395244</v>
      </c>
      <c r="L464" s="444">
        <f t="shared" ca="1" si="28"/>
        <v>-399651.59777042537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-399651.59777042537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-1700.1967812510231</v>
      </c>
      <c r="L465" s="444">
        <f t="shared" ca="1" si="28"/>
        <v>-409747.42428149655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-409747.42428149655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-1742.262725047153</v>
      </c>
      <c r="L466" s="444">
        <f t="shared" ca="1" si="28"/>
        <v>-419885.31673636386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-419885.31673636386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-1784.5039436091001</v>
      </c>
      <c r="L467" s="444">
        <f t="shared" ca="1" si="28"/>
        <v>-430065.45040979312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-430065.45040979312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-1826.9211672483887</v>
      </c>
      <c r="L468" s="444">
        <f t="shared" ca="1" si="28"/>
        <v>-440288.0013068617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-440288.0013068617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-1869.5151293195079</v>
      </c>
      <c r="L469" s="444">
        <f t="shared" ca="1" si="28"/>
        <v>-450553.14616600139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-450553.14616600139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-1912.2865662325898</v>
      </c>
      <c r="L470" s="444">
        <f t="shared" ca="1" si="28"/>
        <v>-460861.06246205413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-460861.06246205413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-1955.2362174661432</v>
      </c>
      <c r="L471" s="444">
        <f t="shared" ca="1" si="28"/>
        <v>-471211.92840934044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-471211.92840934044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-1998.364825579836</v>
      </c>
      <c r="L472" s="444">
        <f t="shared" ca="1" si="28"/>
        <v>-481605.92296474049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-481605.92296474049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-2041.673136227336</v>
      </c>
      <c r="L473" s="444">
        <f t="shared" ca="1" si="28"/>
        <v>-492043.22583078803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-492043.22583078803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-2085.1618981692009</v>
      </c>
      <c r="L474" s="444">
        <f t="shared" ca="1" si="28"/>
        <v>-502524.01745877741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-502524.01745877741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-2128.8318632858231</v>
      </c>
      <c r="L475" s="444">
        <f t="shared" ca="1" si="28"/>
        <v>-513048.47905188339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-513048.47905188339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-2172.6837865904313</v>
      </c>
      <c r="L476" s="444">
        <f t="shared" ca="1" si="28"/>
        <v>-523616.79256829398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-523616.79256829398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-2216.7184262421424</v>
      </c>
      <c r="L477" s="444">
        <f t="shared" ca="1" si="28"/>
        <v>-534229.14072435629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-534229.14072435629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-2260.9365435590685</v>
      </c>
      <c r="L478" s="444">
        <f t="shared" ca="1" si="28"/>
        <v>-544885.70699773554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-544885.70699773554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-2305.338903031482</v>
      </c>
      <c r="L479" s="444">
        <f t="shared" ca="1" si="28"/>
        <v>-555586.67563058715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-555586.67563058715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-2349.9262723350307</v>
      </c>
      <c r="L480" s="444">
        <f t="shared" ca="1" si="28"/>
        <v>-566332.23163274233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-566332.23163274233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-2394.6994223440106</v>
      </c>
      <c r="L481" s="444">
        <f t="shared" ca="1" si="28"/>
        <v>-577122.5607849065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-577122.5607849065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-2439.6591271446946</v>
      </c>
      <c r="L482" s="444">
        <f t="shared" ca="1" si="28"/>
        <v>-587957.84964187141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-587957.84964187141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-2484.8061640487149</v>
      </c>
      <c r="L483" s="444">
        <f t="shared" ca="1" si="28"/>
        <v>-598838.28553574032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-598838.28553574032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-2530.1413136065021</v>
      </c>
      <c r="L484" s="444">
        <f t="shared" ca="1" si="28"/>
        <v>-609764.05657916702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-609764.05657916702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-2575.6653596207798</v>
      </c>
      <c r="L485" s="444">
        <f t="shared" ca="1" si="28"/>
        <v>-620735.35166860803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-620735.35166860803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-2621.3790891601175</v>
      </c>
      <c r="L486" s="444">
        <f t="shared" ca="1" si="28"/>
        <v>-631752.36048758833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-631752.36048758833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-2667.2832925725356</v>
      </c>
      <c r="L487" s="444">
        <f t="shared" ca="1" si="28"/>
        <v>-642815.27350998099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-642815.27350998099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-2713.3787634991713</v>
      </c>
      <c r="L488" s="444">
        <f t="shared" ca="1" si="28"/>
        <v>-653924.28200330038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-653924.28200330038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-2759.6662988880025</v>
      </c>
      <c r="L489" s="444">
        <f t="shared" ca="1" si="28"/>
        <v>-665079.57803200861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-665079.57803200861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-2806.1466990076201</v>
      </c>
      <c r="L490" s="444">
        <f t="shared" ca="1" si="28"/>
        <v>-676281.35446083639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-676281.35446083639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-2852.820767461069</v>
      </c>
      <c r="L491" s="444">
        <f t="shared" ca="1" si="28"/>
        <v>-687529.80495811766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-687529.80495811766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-2899.689311199741</v>
      </c>
      <c r="L492" s="444">
        <f t="shared" ca="1" si="28"/>
        <v>-698825.12399913755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-698825.12399913755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-2946.7531405373238</v>
      </c>
      <c r="L493" s="444">
        <f t="shared" ca="1" si="28"/>
        <v>-710167.50686949503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-710167.50686949503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-2994.0130691638133</v>
      </c>
      <c r="L494" s="444">
        <f t="shared" ca="1" si="28"/>
        <v>-721557.14966847899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-721557.14966847899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-3041.4699141595797</v>
      </c>
      <c r="L495" s="444">
        <f t="shared" ca="1" si="28"/>
        <v>-732994.24931245879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-732994.24931245879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-3089.1244960094955</v>
      </c>
      <c r="L496" s="444">
        <f t="shared" ca="1" si="28"/>
        <v>-744479.00353828853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-744479.00353828853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-3136.9776386171197</v>
      </c>
      <c r="L497" s="444">
        <f t="shared" ca="1" si="28"/>
        <v>-756011.61090672587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-756011.61090672587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-3185.0301693189417</v>
      </c>
      <c r="L498" s="444">
        <f t="shared" ca="1" si="28"/>
        <v>-767592.27080586494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-767592.27080586494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-3233.282918898688</v>
      </c>
      <c r="L499" s="444">
        <f t="shared" ca="1" si="28"/>
        <v>-779221.18345458386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-779221.18345458386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-3281.7367216016837</v>
      </c>
      <c r="L500" s="444">
        <f t="shared" ca="1" si="28"/>
        <v>-790898.54990600573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-790898.54990600573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-3330.3924151492747</v>
      </c>
      <c r="L501" s="444">
        <f t="shared" ca="1" si="28"/>
        <v>-802624.57205097517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-802624.57205097517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-3379.2508407533137</v>
      </c>
      <c r="L502" s="444">
        <f t="shared" ca="1" si="28"/>
        <v>-814399.45262154867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-814399.45262154867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-3428.3128431307041</v>
      </c>
      <c r="L503" s="444">
        <f t="shared" ca="1" si="28"/>
        <v>-826223.39519449952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-826223.39519449952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-3477.5792705179988</v>
      </c>
      <c r="L504" s="444">
        <f t="shared" ca="1" si="28"/>
        <v>-838096.60419483774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-838096.60419483774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-3527.0509746860753</v>
      </c>
      <c r="L505" s="444">
        <f t="shared" ca="1" si="28"/>
        <v>-850019.28489934397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-850019.28489934397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-3576.7288109548504</v>
      </c>
      <c r="L506" s="444">
        <f t="shared" ca="1" si="28"/>
        <v>-861991.64344011899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-861991.64344011899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-3626.6136382080799</v>
      </c>
      <c r="L507" s="444">
        <f t="shared" ca="1" si="28"/>
        <v>-874013.8868081473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-874013.8868081473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-3676.7063189081978</v>
      </c>
      <c r="L508" s="444">
        <f t="shared" ca="1" si="28"/>
        <v>-886086.22285687574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-886086.22285687574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-3727.0077191112337</v>
      </c>
      <c r="L509" s="444">
        <f t="shared" ca="1" si="28"/>
        <v>-898208.8603058072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-898208.8603058072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-3777.5187084817808</v>
      </c>
      <c r="L510" s="444">
        <f t="shared" ca="1" si="28"/>
        <v>-910382.00874410919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-910382.00874410919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-3828.2401603080389</v>
      </c>
      <c r="L511" s="444">
        <f t="shared" ca="1" si="28"/>
        <v>-922605.87863423745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-922605.87863423745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-3879.1729515169063</v>
      </c>
      <c r="L512" s="444">
        <f t="shared" ca="1" si="28"/>
        <v>-934880.68131557456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-934880.68131557456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-3930.3179626891447</v>
      </c>
      <c r="L513" s="444">
        <f t="shared" ca="1" si="28"/>
        <v>-947206.62900808384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-947206.62900808384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-3981.6760780745994</v>
      </c>
      <c r="L514" s="444">
        <f t="shared" ca="1" si="28"/>
        <v>-959583.93481597863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-959583.93481597863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-4033.2481856074946</v>
      </c>
      <c r="L515" s="444">
        <f t="shared" ca="1" si="28"/>
        <v>-972012.8127314063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-972012.8127314063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-4085.0351769217768</v>
      </c>
      <c r="L516" s="444">
        <f t="shared" ca="1" si="28"/>
        <v>-984493.47763814824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-984493.47763814824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-4137.0379473665353</v>
      </c>
      <c r="L517" s="444">
        <f t="shared" ca="1" si="28"/>
        <v>-997026.1453153349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-997026.1453153349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-4189.2573960214795</v>
      </c>
      <c r="L518" s="444">
        <f t="shared" ref="L518:L772" ca="1" si="54">I518-J518+K518</f>
        <v>-1009611.0324411766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-1009611.0324411766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-4241.6944257124869</v>
      </c>
      <c r="L519" s="444">
        <f t="shared" ca="1" si="54"/>
        <v>-1022248.3565967092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-1022248.3565967092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-4294.349943027205</v>
      </c>
      <c r="L520" s="444">
        <f t="shared" ca="1" si="54"/>
        <v>-1034938.3362695567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-1034938.3362695567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-4347.2248583307364</v>
      </c>
      <c r="L521" s="444">
        <f t="shared" ca="1" si="54"/>
        <v>-1047681.1908577075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-1047681.1908577075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-4400.3200857813654</v>
      </c>
      <c r="L522" s="444">
        <f t="shared" ca="1" si="54"/>
        <v>-1060477.1406733091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-1060477.1406733091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-4453.6365433463716</v>
      </c>
      <c r="L523" s="444">
        <f t="shared" ca="1" si="54"/>
        <v>-1073326.4069464756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-1073326.4069464756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-4507.1751528178993</v>
      </c>
      <c r="L524" s="444">
        <f t="shared" ca="1" si="54"/>
        <v>-1086229.2118291138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-1086229.2118291138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-4560.9368398288916</v>
      </c>
      <c r="L525" s="444">
        <f t="shared" ca="1" si="54"/>
        <v>-1099185.7783987629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-1099185.7783987629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-4614.9225338690958</v>
      </c>
      <c r="L526" s="444">
        <f t="shared" ca="1" si="54"/>
        <v>-1112196.3306624522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-1112196.3306624522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-4669.1331683011349</v>
      </c>
      <c r="L527" s="444">
        <f t="shared" ca="1" si="54"/>
        <v>-1125261.0935605734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-1125261.0935605734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-4723.5696803766396</v>
      </c>
      <c r="L528" s="444">
        <f t="shared" ca="1" si="54"/>
        <v>-1138380.2929707703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-1138380.2929707703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-4778.2330112524605</v>
      </c>
      <c r="L529" s="444">
        <f t="shared" ca="1" si="54"/>
        <v>-1151554.1557118429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-1151554.1557118429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-4833.1241060069297</v>
      </c>
      <c r="L530" s="444">
        <f t="shared" ca="1" si="54"/>
        <v>-1164782.90954767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-1164782.90954767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-4888.2439136562089</v>
      </c>
      <c r="L531" s="444">
        <f t="shared" ca="1" si="54"/>
        <v>-1178066.7831911463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-1178066.7831911463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-4943.5933871706939</v>
      </c>
      <c r="L532" s="444">
        <f t="shared" ca="1" si="54"/>
        <v>-1191406.0063081372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-1191406.0063081372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-4999.1734834914887</v>
      </c>
      <c r="L533" s="444">
        <f t="shared" ca="1" si="54"/>
        <v>-1204800.8095214488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-1204800.8095214488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-5054.985163546954</v>
      </c>
      <c r="L534" s="444">
        <f t="shared" ca="1" si="54"/>
        <v>-1218251.4244148158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-1218251.4244148158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-5111.0293922693163</v>
      </c>
      <c r="L535" s="444">
        <f t="shared" ca="1" si="54"/>
        <v>-1231758.0835369052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-1231758.0835369052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-5167.3071386113561</v>
      </c>
      <c r="L536" s="444">
        <f t="shared" ca="1" si="54"/>
        <v>-1245321.0204053367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-1245321.0204053367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-5223.8193755631537</v>
      </c>
      <c r="L537" s="444">
        <f t="shared" ca="1" si="54"/>
        <v>-1258940.4695107201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-1258940.4695107201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-5280.5670801689175</v>
      </c>
      <c r="L538" s="444">
        <f t="shared" ca="1" si="54"/>
        <v>-1272616.6663207093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-1272616.6663207093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-5337.5512335438725</v>
      </c>
      <c r="L539" s="444">
        <f t="shared" ca="1" si="54"/>
        <v>-1286349.8472840732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-1286349.8472840732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-5394.7728208912222</v>
      </c>
      <c r="L540" s="444">
        <f t="shared" ca="1" si="54"/>
        <v>-1300140.2498347845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-1300140.2498347845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-5452.2328315191862</v>
      </c>
      <c r="L541" s="444">
        <f t="shared" ca="1" si="54"/>
        <v>-1313988.1123961238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-1313988.1123961238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-5509.9322588580999</v>
      </c>
      <c r="L542" s="444">
        <f t="shared" ca="1" si="54"/>
        <v>-1327893.6743848021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-1327893.6743848021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-5567.8721004775925</v>
      </c>
      <c r="L543" s="444">
        <f t="shared" ca="1" si="54"/>
        <v>-1341857.1762150999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-1341857.1762150999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-5626.0533581038335</v>
      </c>
      <c r="L544" s="444">
        <f t="shared" ca="1" si="54"/>
        <v>-1355878.8593030239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-1355878.8593030239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-5684.4770376368506</v>
      </c>
      <c r="L545" s="444">
        <f t="shared" ca="1" si="54"/>
        <v>-1369958.9660704809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-1369958.9660704809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-5743.1441491679207</v>
      </c>
      <c r="L546" s="444">
        <f t="shared" ca="1" si="54"/>
        <v>-1384097.739949469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-1384097.739949469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-5802.0557069970382</v>
      </c>
      <c r="L547" s="444">
        <f t="shared" ca="1" si="54"/>
        <v>-1398295.4253862861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-1398295.4253862861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-5861.2127296504432</v>
      </c>
      <c r="L548" s="444">
        <f t="shared" ca="1" si="54"/>
        <v>-1412552.2678457568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-1412552.2678457568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-5920.6162398982378</v>
      </c>
      <c r="L549" s="444">
        <f t="shared" ca="1" si="54"/>
        <v>-1426868.5138154752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-1426868.5138154752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-5980.2672647720638</v>
      </c>
      <c r="L550" s="444">
        <f t="shared" ca="1" si="54"/>
        <v>-1441244.4108100673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-1441244.4108100673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-6040.1668355828642</v>
      </c>
      <c r="L551" s="444">
        <f t="shared" ca="1" si="54"/>
        <v>-1455680.2073754703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-1455680.2073754703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-6100.3159879387104</v>
      </c>
      <c r="L552" s="444">
        <f t="shared" ca="1" si="54"/>
        <v>-1470176.1530932293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-1470176.1530932293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-6160.7157617627063</v>
      </c>
      <c r="L553" s="444">
        <f t="shared" ca="1" si="54"/>
        <v>-1484732.4985848123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-1484732.4985848123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-6221.3672013109681</v>
      </c>
      <c r="L554" s="444">
        <f t="shared" ca="1" si="54"/>
        <v>-1499349.4955159435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-1499349.4955159435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-6282.2713551906818</v>
      </c>
      <c r="L555" s="444">
        <f t="shared" ca="1" si="54"/>
        <v>-1514027.3966009545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-1514027.3966009545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-6343.4292763782278</v>
      </c>
      <c r="L556" s="444">
        <f t="shared" ca="1" si="54"/>
        <v>-1528766.4556071528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-1528766.4556071528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-6404.842022237387</v>
      </c>
      <c r="L557" s="444">
        <f t="shared" ca="1" si="54"/>
        <v>-1543566.9273592103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-1543566.9273592103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-6466.5106545376275</v>
      </c>
      <c r="L558" s="444">
        <f t="shared" ca="1" si="54"/>
        <v>-1558429.0677435682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-1558429.0677435682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-6528.4362394724512</v>
      </c>
      <c r="L559" s="444">
        <f t="shared" ca="1" si="54"/>
        <v>-1573353.1337128608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-1573353.1337128608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-6590.6198476778372</v>
      </c>
      <c r="L560" s="444">
        <f t="shared" ca="1" si="54"/>
        <v>-1588339.3832903588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-1588339.3832903588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-6653.062554250746</v>
      </c>
      <c r="L561" s="444">
        <f t="shared" ca="1" si="54"/>
        <v>-1603388.0755744297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-1603388.0755744297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-6715.7654387677076</v>
      </c>
      <c r="L562" s="444">
        <f t="shared" ca="1" si="54"/>
        <v>-1618499.4707430175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-1618499.4707430175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-6778.7295853034902</v>
      </c>
      <c r="L563" s="444">
        <f t="shared" ca="1" si="54"/>
        <v>-1633673.8300581411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-1633673.8300581411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-6841.9560824498385</v>
      </c>
      <c r="L564" s="444">
        <f t="shared" ca="1" si="54"/>
        <v>-1648911.4158704111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-1648911.4158704111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-6905.446023334297</v>
      </c>
      <c r="L565" s="444">
        <f t="shared" ca="1" si="54"/>
        <v>-1664212.4916235656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-1664212.4916235656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-6969.2005056391081</v>
      </c>
      <c r="L566" s="444">
        <f t="shared" ca="1" si="54"/>
        <v>-1679577.3218590249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-1679577.3218590249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-7033.2206316201873</v>
      </c>
      <c r="L567" s="444">
        <f t="shared" ca="1" si="54"/>
        <v>-1695006.1722204653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-1695006.1722204653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-7097.5075081261903</v>
      </c>
      <c r="L568" s="444">
        <f t="shared" ca="1" si="54"/>
        <v>-1710499.3094584115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-1710499.3094584115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-7162.0622466176328</v>
      </c>
      <c r="L569" s="444">
        <f t="shared" ca="1" si="54"/>
        <v>-1726057.0014348493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-1726057.0014348493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-7226.8859631861233</v>
      </c>
      <c r="L570" s="444">
        <f t="shared" ca="1" si="54"/>
        <v>-1741679.5171278557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-1741679.5171278557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-7291.97977857365</v>
      </c>
      <c r="L571" s="444">
        <f t="shared" ca="1" si="54"/>
        <v>-1757367.1266362495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-1757367.1266362495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-7357.3448181919575</v>
      </c>
      <c r="L572" s="444">
        <f t="shared" ca="1" si="54"/>
        <v>-1773120.1011842617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-1773120.1011842617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-7422.9822121420075</v>
      </c>
      <c r="L573" s="444">
        <f t="shared" ca="1" si="54"/>
        <v>-1788938.713126224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-1788938.713126224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-7488.8930952335177</v>
      </c>
      <c r="L574" s="444">
        <f t="shared" ca="1" si="54"/>
        <v>-1804823.2359512777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-1804823.2359512777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-7555.0786070045733</v>
      </c>
      <c r="L575" s="444">
        <f t="shared" ca="1" si="54"/>
        <v>-1820773.9442881024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-1820773.9442881024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-7621.539891741344</v>
      </c>
      <c r="L576" s="444">
        <f t="shared" ca="1" si="54"/>
        <v>-1836791.1139096639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-1836791.1139096639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-7688.278098497849</v>
      </c>
      <c r="L577" s="444">
        <f t="shared" ca="1" si="54"/>
        <v>-1852875.0217379818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-1852875.0217379818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-7755.2943811158411</v>
      </c>
      <c r="L578" s="444">
        <f t="shared" ca="1" si="54"/>
        <v>-1869025.9458489178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-1869025.9458489178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-7822.5898982447416</v>
      </c>
      <c r="L579" s="444">
        <f t="shared" ca="1" si="54"/>
        <v>-1885244.1654769827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-1885244.1654769827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-7890.1658133616784</v>
      </c>
      <c r="L580" s="444">
        <f t="shared" ca="1" si="54"/>
        <v>-1901529.9610201647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-1901529.9610201647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-7958.0232947916038</v>
      </c>
      <c r="L581" s="444">
        <f t="shared" ca="1" si="54"/>
        <v>-1917883.6140447764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-1917883.6140447764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-8026.1635157274859</v>
      </c>
      <c r="L582" s="444">
        <f t="shared" ca="1" si="54"/>
        <v>-1934305.4072903241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-1934305.4072903241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-8094.5876542506012</v>
      </c>
      <c r="L583" s="444">
        <f t="shared" ca="1" si="54"/>
        <v>-1950795.624674395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-1950795.624674395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-8163.2968933508964</v>
      </c>
      <c r="L584" s="444">
        <f t="shared" ca="1" si="54"/>
        <v>-1967354.5512975659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-1967354.5512975659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-8232.2924209474422</v>
      </c>
      <c r="L585" s="444">
        <f t="shared" ca="1" si="54"/>
        <v>-1983982.4734483336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-1983982.4734483336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-8301.5754299089749</v>
      </c>
      <c r="L586" s="444">
        <f t="shared" ca="1" si="54"/>
        <v>-2000679.6786080627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-2000679.6786080627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-8371.147118074512</v>
      </c>
      <c r="L587" s="444">
        <f t="shared" ca="1" si="54"/>
        <v>-2017446.4554559574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-2017446.4554559574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-8441.0086882740743</v>
      </c>
      <c r="L588" s="444">
        <f t="shared" ca="1" si="54"/>
        <v>-2034283.0938740517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-2034283.0938740517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-8511.1613483494675</v>
      </c>
      <c r="L589" s="444">
        <f t="shared" ca="1" si="54"/>
        <v>-2051189.8849522213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-2051189.8849522213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-8581.6063111751719</v>
      </c>
      <c r="L590" s="444">
        <f t="shared" ca="1" si="54"/>
        <v>-2068167.1209932168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-2068167.1209932168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-8652.3447946793203</v>
      </c>
      <c r="L591" s="444">
        <f t="shared" ca="1" si="54"/>
        <v>-2085215.0955177164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-2085215.0955177164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-8723.3780218647353</v>
      </c>
      <c r="L592" s="444">
        <f t="shared" ca="1" si="54"/>
        <v>-2102334.1032694015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-2102334.1032694015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-8794.7072208300906</v>
      </c>
      <c r="L593" s="444">
        <f t="shared" ca="1" si="54"/>
        <v>-2119524.4402200519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-2119524.4402200519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-8866.3336247911338</v>
      </c>
      <c r="L594" s="444">
        <f t="shared" ca="1" si="54"/>
        <v>-2136786.4035746637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-2136786.4035746637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-8938.2584721020175</v>
      </c>
      <c r="L595" s="444">
        <f t="shared" ca="1" si="54"/>
        <v>-2154120.2917765863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-2154120.2917765863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-9010.4830062766941</v>
      </c>
      <c r="L596" s="444">
        <f t="shared" ca="1" si="54"/>
        <v>-2171526.4045126834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-2171526.4045126834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-9083.0084760104328</v>
      </c>
      <c r="L597" s="444">
        <f t="shared" ca="1" si="54"/>
        <v>-2189005.0427185143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-2189005.0427185143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-9155.8361352013944</v>
      </c>
      <c r="L598" s="444">
        <f t="shared" ca="1" si="54"/>
        <v>-2206556.5085835364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-2206556.5085835364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-9228.9672429723196</v>
      </c>
      <c r="L599" s="444">
        <f t="shared" ca="1" si="54"/>
        <v>-2224181.1055563292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-2224181.1055563292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-9302.4030636922907</v>
      </c>
      <c r="L600" s="444">
        <f t="shared" ca="1" si="54"/>
        <v>-2241879.1383498418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-2241879.1383498418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-9376.144866998593</v>
      </c>
      <c r="L601" s="444">
        <f t="shared" ca="1" si="54"/>
        <v>-2259650.912946661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-2259650.912946661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-9450.1939278186728</v>
      </c>
      <c r="L602" s="444">
        <f t="shared" ca="1" si="54"/>
        <v>-2277496.7366042999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-2277496.7366042999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-9524.5515263921679</v>
      </c>
      <c r="L603" s="444">
        <f t="shared" ca="1" si="54"/>
        <v>-2295416.9178605126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-2295416.9178605126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-9599.2189482930535</v>
      </c>
      <c r="L604" s="444">
        <f t="shared" ca="1" si="54"/>
        <v>-2313411.766538626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-2313411.766538626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-9674.1974844518609</v>
      </c>
      <c r="L605" s="444">
        <f t="shared" ca="1" si="54"/>
        <v>-2331481.5937528983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-2331481.5937528983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-9749.4884311779952</v>
      </c>
      <c r="L606" s="444">
        <f t="shared" ca="1" si="54"/>
        <v>-2349626.7119138967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-2349626.7119138967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-9825.0930901821539</v>
      </c>
      <c r="L607" s="444">
        <f t="shared" ca="1" si="54"/>
        <v>-2367847.4347338993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-2367847.4347338993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-9901.0127685988318</v>
      </c>
      <c r="L608" s="444">
        <f t="shared" ca="1" si="54"/>
        <v>-2386144.0772323185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-2386144.0772323185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-9977.2487790089126</v>
      </c>
      <c r="L609" s="444">
        <f t="shared" ca="1" si="54"/>
        <v>-2404516.955741148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-2404516.955741148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-10053.802439462368</v>
      </c>
      <c r="L610" s="444">
        <f t="shared" ca="1" si="54"/>
        <v>-2422966.3879104308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-2422966.3879104308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-10130.675073501046</v>
      </c>
      <c r="L611" s="444">
        <f t="shared" ca="1" si="54"/>
        <v>-2441492.6927137524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-2441492.6927137524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-10207.868010181553</v>
      </c>
      <c r="L612" s="444">
        <f t="shared" ca="1" si="54"/>
        <v>-2460096.1904537543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-2460096.1904537543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-10285.382584098228</v>
      </c>
      <c r="L613" s="444">
        <f t="shared" ca="1" si="54"/>
        <v>-2478777.2027676729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-2478777.2027676729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-10363.220135406222</v>
      </c>
      <c r="L614" s="444">
        <f t="shared" ca="1" si="54"/>
        <v>-2497536.0526328995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-2497536.0526328995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-10441.382009844667</v>
      </c>
      <c r="L615" s="444">
        <f t="shared" ca="1" si="54"/>
        <v>-2516373.0643725647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-2516373.0643725647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-10519.869558759938</v>
      </c>
      <c r="L616" s="444">
        <f t="shared" ca="1" si="54"/>
        <v>-2535288.563661145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-2535288.563661145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-10598.684139129022</v>
      </c>
      <c r="L617" s="444">
        <f t="shared" ca="1" si="54"/>
        <v>-2554282.8775300947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-2554282.8775300947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-10677.82711358298</v>
      </c>
      <c r="L618" s="444">
        <f t="shared" ca="1" si="54"/>
        <v>-2573356.3343734979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-2573356.3343734979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-10757.299850430492</v>
      </c>
      <c r="L619" s="444">
        <f t="shared" ca="1" si="54"/>
        <v>-2592509.2639537486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-2592509.2639537486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-10837.103723681537</v>
      </c>
      <c r="L620" s="444">
        <f t="shared" ca="1" si="54"/>
        <v>-2611741.9974072506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-2611741.9974072506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-10917.24011307113</v>
      </c>
      <c r="L621" s="444">
        <f t="shared" ca="1" si="54"/>
        <v>-2631054.8672501422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-2631054.8672501422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-10997.710404083176</v>
      </c>
      <c r="L622" s="444">
        <f t="shared" ca="1" si="54"/>
        <v>-2650448.2073840457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-2650448.2073840457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-11078.515987974442</v>
      </c>
      <c r="L623" s="444">
        <f t="shared" ca="1" si="54"/>
        <v>-2669922.3531018407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-2669922.3531018407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-11159.658261798588</v>
      </c>
      <c r="L624" s="444">
        <f t="shared" ca="1" si="54"/>
        <v>-2689477.6410934599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-2689477.6410934599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-11241.138628430335</v>
      </c>
      <c r="L625" s="444">
        <f t="shared" ca="1" si="54"/>
        <v>-2709114.4094517105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-2709114.4094517105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-11322.958496589712</v>
      </c>
      <c r="L626" s="444">
        <f t="shared" ca="1" si="54"/>
        <v>-2728832.9976781206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-2728832.9976781206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-11405.11928086642</v>
      </c>
      <c r="L627" s="444">
        <f t="shared" ca="1" si="54"/>
        <v>-2748633.7466888074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-2748633.7466888074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-11487.622401744282</v>
      </c>
      <c r="L628" s="444">
        <f t="shared" ca="1" si="54"/>
        <v>-2768516.9988203719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-2768516.9988203719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-11570.469285625801</v>
      </c>
      <c r="L629" s="444">
        <f t="shared" ca="1" si="54"/>
        <v>-2788483.0978358183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-2788483.0978358183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-11653.661364856827</v>
      </c>
      <c r="L630" s="444">
        <f t="shared" ca="1" si="54"/>
        <v>-2808532.3889304954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-2808532.3889304954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-11737.200077751315</v>
      </c>
      <c r="L631" s="444">
        <f t="shared" ca="1" si="54"/>
        <v>-2828665.218738067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-2828665.218738067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-11821.086868616198</v>
      </c>
      <c r="L632" s="444">
        <f t="shared" ca="1" si="54"/>
        <v>-2848881.9353365037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-2848881.9353365037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-11905.32318777635</v>
      </c>
      <c r="L633" s="444">
        <f t="shared" ca="1" si="54"/>
        <v>-2869182.8882541005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-2869182.8882541005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-11989.91049159967</v>
      </c>
      <c r="L634" s="444">
        <f t="shared" ca="1" si="54"/>
        <v>-2889568.4284755206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-2889568.4284755206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-12074.850242522254</v>
      </c>
      <c r="L635" s="444">
        <f t="shared" ca="1" si="54"/>
        <v>-2910038.9084478631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-2910038.9084478631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-12160.14390907368</v>
      </c>
      <c r="L636" s="444">
        <f t="shared" ca="1" si="54"/>
        <v>-2930594.6820867574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-2930594.6820867574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-12245.792965902407</v>
      </c>
      <c r="L637" s="444">
        <f t="shared" ca="1" si="54"/>
        <v>-2951236.1047824803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-2951236.1047824803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-12331.798893801253</v>
      </c>
      <c r="L638" s="444">
        <f t="shared" ca="1" si="54"/>
        <v>-2971963.5334061021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-2971963.5334061021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-12418.16317973301</v>
      </c>
      <c r="L639" s="444">
        <f t="shared" ca="1" si="54"/>
        <v>-2992777.3263156554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-2992777.3263156554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-12504.887316856149</v>
      </c>
      <c r="L640" s="444">
        <f t="shared" ca="1" si="54"/>
        <v>-3013677.8433623319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-3013677.8433623319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-12591.972804550634</v>
      </c>
      <c r="L641" s="444">
        <f t="shared" ca="1" si="54"/>
        <v>-3034665.4458967028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-3034665.4458967028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-12679.421148443847</v>
      </c>
      <c r="L642" s="444">
        <f t="shared" ca="1" si="54"/>
        <v>-3055740.4967749673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-3055740.4967749673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-12767.233860436616</v>
      </c>
      <c r="L643" s="444">
        <f t="shared" ca="1" si="54"/>
        <v>-3076903.3603652245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-3076903.3603652245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-12855.412458729354</v>
      </c>
      <c r="L644" s="444">
        <f t="shared" ca="1" si="54"/>
        <v>-3098154.4025537744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-3098154.4025537744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-12943.958467848312</v>
      </c>
      <c r="L645" s="444">
        <f t="shared" ca="1" si="54"/>
        <v>-3119493.990751443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-3119493.990751443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-13032.87341867193</v>
      </c>
      <c r="L646" s="444">
        <f t="shared" ca="1" si="54"/>
        <v>-3140922.4938999354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-3140922.4938999354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-13122.158848457315</v>
      </c>
      <c r="L647" s="444">
        <f t="shared" ca="1" si="54"/>
        <v>-3162440.2824782133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-3162440.2824782133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-13211.816300866807</v>
      </c>
      <c r="L648" s="444">
        <f t="shared" ca="1" si="54"/>
        <v>-3184047.7285089004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-3184047.7285089004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-13301.84732599467</v>
      </c>
      <c r="L649" s="444">
        <f t="shared" ca="1" si="54"/>
        <v>-3205745.2055647154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-3205745.2055647154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-13392.2534803939</v>
      </c>
      <c r="L650" s="444">
        <f t="shared" ca="1" si="54"/>
        <v>-3227533.0887749298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-3227533.0887749298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-13483.036327103126</v>
      </c>
      <c r="L651" s="444">
        <f t="shared" ca="1" si="54"/>
        <v>-3249411.7548318533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-3249411.7548318533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-13574.197435673641</v>
      </c>
      <c r="L652" s="444">
        <f t="shared" ca="1" si="54"/>
        <v>-3271381.5819973475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-3271381.5819973475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-13665.73838219653</v>
      </c>
      <c r="L653" s="444">
        <f t="shared" ca="1" si="54"/>
        <v>-3293442.9501093645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-3293442.9501093645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-13757.660749329936</v>
      </c>
      <c r="L654" s="444">
        <f t="shared" ca="1" si="54"/>
        <v>-3315596.2405885146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-3315596.2405885146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-13849.966126326397</v>
      </c>
      <c r="L655" s="444">
        <f t="shared" ca="1" si="54"/>
        <v>-3337841.8364446615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-3337841.8364446615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-13942.656109060341</v>
      </c>
      <c r="L656" s="444">
        <f t="shared" ca="1" si="54"/>
        <v>-3360180.1222835421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-3360180.1222835421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-14035.732300055677</v>
      </c>
      <c r="L657" s="444">
        <f t="shared" ca="1" si="54"/>
        <v>-3382611.4843134182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-3382611.4843134182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-14129.196308513496</v>
      </c>
      <c r="L658" s="444">
        <f t="shared" ca="1" si="54"/>
        <v>-3405136.3103517522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-3405136.3103517522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-14223.049750339886</v>
      </c>
      <c r="L659" s="444">
        <f t="shared" ca="1" si="54"/>
        <v>-3427754.9898319123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-3427754.9898319123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-14317.294248173886</v>
      </c>
      <c r="L660" s="444">
        <f t="shared" ca="1" si="54"/>
        <v>-3450467.9138099067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-3450467.9138099067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-14411.931431415529</v>
      </c>
      <c r="L661" s="444">
        <f t="shared" ca="1" si="54"/>
        <v>-3473275.4749711426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-3473275.4749711426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-14506.962936254011</v>
      </c>
      <c r="L662" s="444">
        <f t="shared" ca="1" si="54"/>
        <v>-3496178.0676372172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-3496178.0676372172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-14602.390405695993</v>
      </c>
      <c r="L663" s="444">
        <f t="shared" ca="1" si="54"/>
        <v>-3519176.0877727335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-3519176.0877727335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-14698.215489593973</v>
      </c>
      <c r="L664" s="444">
        <f t="shared" ca="1" si="54"/>
        <v>-3542269.9329921477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-3542269.9329921477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-14794.439844674867</v>
      </c>
      <c r="L665" s="444">
        <f t="shared" ca="1" si="54"/>
        <v>-3565460.0025666431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-3565460.0025666431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-14891.065134568598</v>
      </c>
      <c r="L666" s="444">
        <f t="shared" ca="1" si="54"/>
        <v>-3588746.6974310321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-3588746.6974310321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-14988.093029836888</v>
      </c>
      <c r="L667" s="444">
        <f t="shared" ca="1" si="54"/>
        <v>-3612130.4201906892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-3612130.4201906892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-15085.525208002124</v>
      </c>
      <c r="L668" s="444">
        <f t="shared" ca="1" si="54"/>
        <v>-3635611.5751285115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-3635611.5751285115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-15183.363353576382</v>
      </c>
      <c r="L669" s="444">
        <f t="shared" ca="1" si="54"/>
        <v>-3659190.5682119085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-3659190.5682119085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-15281.609158090536</v>
      </c>
      <c r="L670" s="444">
        <f t="shared" ca="1" si="54"/>
        <v>-3682867.8070998192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-3682867.8070998192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-15380.264320123499</v>
      </c>
      <c r="L671" s="444">
        <f t="shared" ca="1" si="54"/>
        <v>-3706643.7011497631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-3706643.7011497631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-15479.330545331597</v>
      </c>
      <c r="L672" s="444">
        <f t="shared" ca="1" si="54"/>
        <v>-3730518.6614249153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-3730518.6614249153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-15578.809546478065</v>
      </c>
      <c r="L673" s="444">
        <f t="shared" ca="1" si="54"/>
        <v>-3754493.1007012138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-3754493.1007012138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-15678.703043462643</v>
      </c>
      <c r="L674" s="444">
        <f t="shared" ca="1" si="54"/>
        <v>-3778567.4334744969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-3778567.4334744969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-15779.012763351322</v>
      </c>
      <c r="L675" s="444">
        <f t="shared" ca="1" si="54"/>
        <v>-3802742.0759676686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-3802742.0759676686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-15879.740440406205</v>
      </c>
      <c r="L676" s="444">
        <f t="shared" ca="1" si="54"/>
        <v>-3827017.4461378953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-3827017.4461378953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-15980.887816115483</v>
      </c>
      <c r="L677" s="444">
        <f t="shared" ca="1" si="54"/>
        <v>-3851393.963683831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-3851393.963683831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-16082.45663922355</v>
      </c>
      <c r="L678" s="444">
        <f t="shared" ca="1" si="54"/>
        <v>-3875872.0500528752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-3875872.0500528752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-16184.448665761231</v>
      </c>
      <c r="L679" s="444">
        <f t="shared" ca="1" si="54"/>
        <v>-3900452.128448457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-3900452.128448457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-16286.865659076155</v>
      </c>
      <c r="L680" s="444">
        <f t="shared" ca="1" si="54"/>
        <v>-3925134.6238373537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-3925134.6238373537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-16389.709389863223</v>
      </c>
      <c r="L681" s="444">
        <f t="shared" ca="1" si="54"/>
        <v>-3949919.9629570371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-3949919.9629570371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-16492.98163619524</v>
      </c>
      <c r="L682" s="444">
        <f t="shared" ca="1" si="54"/>
        <v>-3974808.574323053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-3974808.574323053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-16596.68418355364</v>
      </c>
      <c r="L683" s="444">
        <f t="shared" ca="1" si="54"/>
        <v>-3999800.8882364272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-3999800.8882364272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-16700.818824859365</v>
      </c>
      <c r="L684" s="444">
        <f t="shared" ca="1" si="54"/>
        <v>-4024897.336791107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-4024897.336791107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-16805.387360503864</v>
      </c>
      <c r="L685" s="444">
        <f t="shared" ca="1" si="54"/>
        <v>-4050098.3538814313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-4050098.3538814313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-16910.391598380218</v>
      </c>
      <c r="L686" s="444">
        <f t="shared" ca="1" si="54"/>
        <v>-4075404.3752096319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-4075404.3752096319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-17015.833353914386</v>
      </c>
      <c r="L687" s="444">
        <f t="shared" ca="1" si="54"/>
        <v>-4100815.8382933666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-4100815.8382933666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-17121.714450096613</v>
      </c>
      <c r="L688" s="444">
        <f t="shared" ca="1" si="54"/>
        <v>-4126333.1824732837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-4126333.1824732837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-17228.036717512932</v>
      </c>
      <c r="L689" s="444">
        <f t="shared" ca="1" si="54"/>
        <v>-4151956.8489206173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-4151956.8489206173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-17334.801994376823</v>
      </c>
      <c r="L690" s="444">
        <f t="shared" ca="1" si="54"/>
        <v>-4177687.2806448145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-4177687.2806448145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-17442.012126560978</v>
      </c>
      <c r="L691" s="444">
        <f t="shared" ca="1" si="54"/>
        <v>-4203524.9225011962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-4203524.9225011962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-17549.668967629237</v>
      </c>
      <c r="L692" s="444">
        <f t="shared" ca="1" si="54"/>
        <v>-4229470.2211986454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-4229470.2211986454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-17657.774378868606</v>
      </c>
      <c r="L693" s="444">
        <f t="shared" ca="1" si="54"/>
        <v>-4255523.6253073346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-4255523.6253073346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-17766.33022932148</v>
      </c>
      <c r="L694" s="444">
        <f t="shared" ca="1" si="54"/>
        <v>-4281685.5852664765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-4281685.5852664765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-17875.338395817904</v>
      </c>
      <c r="L695" s="444">
        <f t="shared" ca="1" si="54"/>
        <v>-4307956.553392115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-4307956.553392115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-17984.800763008065</v>
      </c>
      <c r="L696" s="444">
        <f t="shared" ca="1" si="54"/>
        <v>-4334336.9838849436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-4334336.9838849436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-18094.719223394852</v>
      </c>
      <c r="L697" s="444">
        <f t="shared" ca="1" si="54"/>
        <v>-4360827.3328381591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-4360827.3328381591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-18205.095677366582</v>
      </c>
      <c r="L698" s="444">
        <f t="shared" ca="1" si="54"/>
        <v>-4387428.058245346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-4387428.058245346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-18315.932033229859</v>
      </c>
      <c r="L699" s="444">
        <f t="shared" ca="1" si="54"/>
        <v>-4414139.620008396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-4414139.620008396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-18427.230207242566</v>
      </c>
      <c r="L700" s="444">
        <f t="shared" ca="1" si="54"/>
        <v>-4440962.4799454594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-4440962.4799454594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-18538.992123647</v>
      </c>
      <c r="L701" s="444">
        <f t="shared" ca="1" si="54"/>
        <v>-4467897.1017989265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-4467897.1017989265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-18651.219714703111</v>
      </c>
      <c r="L702" s="444">
        <f t="shared" ca="1" si="54"/>
        <v>-4494943.9512434499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-4494943.9512434499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-18763.91492072196</v>
      </c>
      <c r="L703" s="444">
        <f t="shared" ca="1" si="54"/>
        <v>-4522103.4958939925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-4522103.4958939925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-18877.079690099221</v>
      </c>
      <c r="L704" s="444">
        <f t="shared" ca="1" si="54"/>
        <v>-4549376.2053139117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-4549376.2053139117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-18990.715979348883</v>
      </c>
      <c r="L705" s="444">
        <f t="shared" ca="1" si="54"/>
        <v>-4576762.5510230809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-4576762.5510230809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-19104.825753137087</v>
      </c>
      <c r="L706" s="444">
        <f t="shared" ca="1" si="54"/>
        <v>-4604263.0065060388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-4604263.0065060388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-19219.41098431608</v>
      </c>
      <c r="L707" s="444">
        <f t="shared" ca="1" si="54"/>
        <v>-4631878.0472201752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-4631878.0472201752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-19334.473653958314</v>
      </c>
      <c r="L708" s="444">
        <f t="shared" ca="1" si="54"/>
        <v>-4659608.1506039537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-4659608.1506039537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-19450.015751390725</v>
      </c>
      <c r="L709" s="444">
        <f t="shared" ca="1" si="54"/>
        <v>-4687453.7960851649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-4687453.7960851649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-19566.039274229104</v>
      </c>
      <c r="L710" s="444">
        <f t="shared" ca="1" si="54"/>
        <v>-4715415.465089214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-4715415.465089214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-19682.546228412644</v>
      </c>
      <c r="L711" s="444">
        <f t="shared" ca="1" si="54"/>
        <v>-4743493.641047447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-4743493.641047447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-19799.538628238613</v>
      </c>
      <c r="L712" s="444">
        <f t="shared" ca="1" si="54"/>
        <v>-4771688.8094055057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-4771688.8094055057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-19917.018496397191</v>
      </c>
      <c r="L713" s="444">
        <f t="shared" ca="1" si="54"/>
        <v>-4800001.457631723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-4800001.457631723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-20034.987864006431</v>
      </c>
      <c r="L714" s="444">
        <f t="shared" ca="1" si="54"/>
        <v>-4828432.0752255498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-4828432.0752255498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-20153.448770647374</v>
      </c>
      <c r="L715" s="444">
        <f t="shared" ca="1" si="54"/>
        <v>-4856981.1537260171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-4856981.1537260171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-20272.403264399323</v>
      </c>
      <c r="L716" s="444">
        <f t="shared" ca="1" si="54"/>
        <v>-4885649.1867202371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-4885649.1867202371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-20391.85340187524</v>
      </c>
      <c r="L717" s="444">
        <f t="shared" ca="1" si="54"/>
        <v>-4914436.6698519327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-4914436.6698519327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-20511.801248257303</v>
      </c>
      <c r="L718" s="444">
        <f t="shared" ca="1" si="54"/>
        <v>-4943344.1008300101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-4943344.1008300101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-20632.248877332626</v>
      </c>
      <c r="L719" s="444">
        <f t="shared" ca="1" si="54"/>
        <v>-4972371.9794371631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-4972371.9794371631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-20753.198371529099</v>
      </c>
      <c r="L720" s="444">
        <f t="shared" ca="1" si="54"/>
        <v>-5001520.8075385122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-5001520.8075385122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-20874.651821951386</v>
      </c>
      <c r="L721" s="444">
        <f t="shared" ca="1" si="54"/>
        <v>-5030791.089090284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-5030791.089090284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-20996.611328417101</v>
      </c>
      <c r="L722" s="444">
        <f t="shared" ca="1" si="54"/>
        <v>-5060183.3301485218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-5060183.3301485218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-21119.078999493093</v>
      </c>
      <c r="L723" s="444">
        <f t="shared" ca="1" si="54"/>
        <v>-5089698.0388778355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-5089698.0388778355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-21242.056952531901</v>
      </c>
      <c r="L724" s="444">
        <f t="shared" ca="1" si="54"/>
        <v>-5119335.7255601874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-5119335.7255601874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-21365.547313708365</v>
      </c>
      <c r="L725" s="444">
        <f t="shared" ca="1" si="54"/>
        <v>-5149096.9026037166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-5149096.9026037166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-21489.552218056404</v>
      </c>
      <c r="L726" s="444">
        <f t="shared" ca="1" si="54"/>
        <v>-5178982.0845515933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-5178982.0845515933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-21614.073809505891</v>
      </c>
      <c r="L727" s="444">
        <f t="shared" ca="1" si="54"/>
        <v>-5208991.7880909191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-5208991.7880909191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-21739.114240919749</v>
      </c>
      <c r="L728" s="444">
        <f t="shared" ca="1" si="54"/>
        <v>-5239126.5320616597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-5239126.5320616597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-21864.675674131166</v>
      </c>
      <c r="L729" s="444">
        <f t="shared" ca="1" si="54"/>
        <v>-5269386.8374656113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-5269386.8374656113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-21990.760279980965</v>
      </c>
      <c r="L730" s="444">
        <f t="shared" ca="1" si="54"/>
        <v>-5299773.2274754131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-5299773.2274754131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-22117.370238355139</v>
      </c>
      <c r="L731" s="444">
        <f t="shared" ca="1" si="54"/>
        <v>-5330286.2274435889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-5330286.2274435889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-22244.507738222539</v>
      </c>
      <c r="L732" s="444">
        <f t="shared" ca="1" si="54"/>
        <v>-5360926.3649116317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-5360926.3649116317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-22372.174977672716</v>
      </c>
      <c r="L733" s="444">
        <f t="shared" ca="1" si="54"/>
        <v>-5391694.1696191244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-5391694.1696191244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-22500.374163953937</v>
      </c>
      <c r="L734" s="444">
        <f t="shared" ca="1" si="54"/>
        <v>-5422590.1735128984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-5422590.1735128984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-22629.107513511328</v>
      </c>
      <c r="L735" s="444">
        <f t="shared" ca="1" si="54"/>
        <v>-5453614.9107562304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-5453614.9107562304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-22758.37725202521</v>
      </c>
      <c r="L736" s="444">
        <f t="shared" ca="1" si="54"/>
        <v>-5484768.9177380763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-5484768.9177380763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-22888.185614449569</v>
      </c>
      <c r="L737" s="444">
        <f t="shared" ca="1" si="54"/>
        <v>-5516052.7330823466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-5516052.7330823466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-23018.534845050697</v>
      </c>
      <c r="L738" s="444">
        <f t="shared" ca="1" si="54"/>
        <v>-5547466.8976572175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-5547466.8976572175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-23149.427197445992</v>
      </c>
      <c r="L739" s="444">
        <f t="shared" ca="1" si="54"/>
        <v>-5579011.954584484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-5579011.954584484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-23280.864934642934</v>
      </c>
      <c r="L740" s="444">
        <f t="shared" ca="1" si="54"/>
        <v>-5610688.4492489472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-5610688.4492489472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-23412.850329078199</v>
      </c>
      <c r="L741" s="444">
        <f t="shared" ca="1" si="54"/>
        <v>-5642496.9293078454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-5642496.9293078454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-23545.38566265694</v>
      </c>
      <c r="L742" s="444">
        <f t="shared" ca="1" si="54"/>
        <v>-5674437.944700323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-5674437.944700323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-23678.473226792263</v>
      </c>
      <c r="L743" s="444">
        <f t="shared" ca="1" si="54"/>
        <v>-5706512.0476569356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-5706512.0476569356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-23812.115322444817</v>
      </c>
      <c r="L744" s="444">
        <f t="shared" ca="1" si="54"/>
        <v>-5738719.7927092006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-5738719.7927092006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-23946.314260162588</v>
      </c>
      <c r="L745" s="444">
        <f t="shared" ca="1" si="54"/>
        <v>-5771061.7366991835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-5771061.7366991835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-24081.072360120848</v>
      </c>
      <c r="L746" s="444">
        <f t="shared" ca="1" si="54"/>
        <v>-5803538.4387891246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-5803538.4387891246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-24216.39195216227</v>
      </c>
      <c r="L747" s="444">
        <f t="shared" ca="1" si="54"/>
        <v>-5836150.4604711076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-5836150.4604711076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-24352.275375837198</v>
      </c>
      <c r="L748" s="444">
        <f t="shared" ca="1" si="54"/>
        <v>-5868898.3655767655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-5868898.3655767655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-24488.724980444109</v>
      </c>
      <c r="L749" s="444">
        <f t="shared" ca="1" si="54"/>
        <v>-5901782.7202870296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-5901782.7202870296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-24625.743125070207</v>
      </c>
      <c r="L750" s="444">
        <f t="shared" ca="1" si="54"/>
        <v>-5934804.0931419199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-5934804.0931419199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-24763.332178632252</v>
      </c>
      <c r="L751" s="444">
        <f t="shared" ca="1" si="54"/>
        <v>-5967963.0550503721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-5967963.0550503721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-24901.494519917469</v>
      </c>
      <c r="L752" s="444">
        <f t="shared" ca="1" si="54"/>
        <v>-6001260.1793001099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-6001260.1793001099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-25040.23253762471</v>
      </c>
      <c r="L753" s="444">
        <f t="shared" ca="1" si="54"/>
        <v>-6034696.0415675547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-6034696.0415675547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-25179.54863040573</v>
      </c>
      <c r="L754" s="444">
        <f t="shared" ca="1" si="54"/>
        <v>-6068271.2199277813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-6068271.2199277813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-25319.445206906672</v>
      </c>
      <c r="L755" s="444">
        <f t="shared" ca="1" si="54"/>
        <v>-6101986.2948645083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-6101986.2948645083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-25459.924685809703</v>
      </c>
      <c r="L756" s="444">
        <f t="shared" ca="1" si="54"/>
        <v>-6135841.8492801385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-6135841.8492801385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-25600.98949587483</v>
      </c>
      <c r="L757" s="444">
        <f t="shared" ca="1" si="54"/>
        <v>-6169838.4685058333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-6169838.4685058333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-25742.64207598189</v>
      </c>
      <c r="L758" s="444">
        <f t="shared" ca="1" si="54"/>
        <v>-6203976.7403116357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-6203976.7403116357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-25884.884875172735</v>
      </c>
      <c r="L759" s="444">
        <f t="shared" ca="1" si="54"/>
        <v>-6238257.2549166288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-6238257.2549166288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-26027.720352693537</v>
      </c>
      <c r="L760" s="444">
        <f t="shared" ca="1" si="54"/>
        <v>-6272680.6049991427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-6272680.6049991427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-26171.150978037345</v>
      </c>
      <c r="L761" s="444">
        <f t="shared" ca="1" si="54"/>
        <v>-6307247.3857070003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-6307247.3857070003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-26315.179230986752</v>
      </c>
      <c r="L762" s="444">
        <f t="shared" ca="1" si="54"/>
        <v>-6341958.1946678078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-6341958.1946678078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-26459.807601656783</v>
      </c>
      <c r="L763" s="444">
        <f t="shared" ca="1" si="54"/>
        <v>-6376813.631999285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-6376813.631999285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-26605.038590537937</v>
      </c>
      <c r="L764" s="444">
        <f t="shared" ca="1" si="54"/>
        <v>-6411814.3003196437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-6411814.3003196437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-26750.874708539432</v>
      </c>
      <c r="L765" s="444">
        <f t="shared" ca="1" si="54"/>
        <v>-6446960.8047580039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-6446960.8047580039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-26897.318477032601</v>
      </c>
      <c r="L766" s="444">
        <f t="shared" ca="1" si="54"/>
        <v>-6482253.752964857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-6482253.752964857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-27044.37242789449</v>
      </c>
      <c r="L767" s="444">
        <f t="shared" ca="1" si="54"/>
        <v>-6517693.7551225722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-6517693.7551225722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-27192.039103551637</v>
      </c>
      <c r="L768" s="444">
        <f t="shared" ca="1" si="54"/>
        <v>-6553281.4239559444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-6553281.4239559444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-27340.321057024015</v>
      </c>
      <c r="L769" s="444">
        <f t="shared" ca="1" si="54"/>
        <v>-6589017.3747427892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-6589017.3747427892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-27489.22085196921</v>
      </c>
      <c r="L770" s="444">
        <f t="shared" ca="1" si="54"/>
        <v>-6624902.2253245786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-6624902.2253245786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-27638.741062726658</v>
      </c>
      <c r="L771" s="444">
        <f t="shared" ca="1" si="54"/>
        <v>-6660936.5961171258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-6660936.5961171258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-27788.884274362277</v>
      </c>
      <c r="L772" s="444">
        <f t="shared" ca="1" si="54"/>
        <v>-6697121.1101213088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-6697121.1101213088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-27939.653082713037</v>
      </c>
      <c r="L773" s="444">
        <f t="shared" ref="L773:L1027" ca="1" si="80">I773-J773+K773</f>
        <v>-6733456.3929338427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-6733456.3929338427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-28091.050094431928</v>
      </c>
      <c r="L774" s="444">
        <f t="shared" ca="1" si="80"/>
        <v>-6769943.0727580953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-6769943.0727580953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-28243.077927032984</v>
      </c>
      <c r="L775" s="444">
        <f t="shared" ca="1" si="80"/>
        <v>-6806581.7804149492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-6806581.7804149492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-28395.739208936538</v>
      </c>
      <c r="L776" s="444">
        <f t="shared" ca="1" si="80"/>
        <v>-6843373.1493537063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-6843373.1493537063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-28549.036579514697</v>
      </c>
      <c r="L777" s="444">
        <f t="shared" ca="1" si="80"/>
        <v>-6880317.8156630415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-6880317.8156630415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-28702.972689136925</v>
      </c>
      <c r="L778" s="444">
        <f t="shared" ca="1" si="80"/>
        <v>-6917416.4180819988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-6917416.4180819988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-28857.550199215908</v>
      </c>
      <c r="L779" s="444">
        <f t="shared" ca="1" si="80"/>
        <v>-6954669.5980110355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-6954669.5980110355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-29012.771782253567</v>
      </c>
      <c r="L780" s="444">
        <f t="shared" ca="1" si="80"/>
        <v>-6992077.9995231098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-6992077.9995231098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-29168.640121887209</v>
      </c>
      <c r="L781" s="444">
        <f t="shared" ca="1" si="80"/>
        <v>-7029642.2693748176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-7029642.2693748176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-29325.157912935992</v>
      </c>
      <c r="L782" s="444">
        <f t="shared" ca="1" si="80"/>
        <v>-7067363.0570175741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-7067363.0570175741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-29482.327861447477</v>
      </c>
      <c r="L783" s="444">
        <f t="shared" ca="1" si="80"/>
        <v>-7105241.0146088423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-7105241.0146088423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-29640.152684744429</v>
      </c>
      <c r="L784" s="444">
        <f t="shared" ca="1" si="80"/>
        <v>-7143276.7970234072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-7143276.7970234072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-29798.63511147178</v>
      </c>
      <c r="L785" s="444">
        <f t="shared" ca="1" si="80"/>
        <v>-7181471.0618646992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-7181471.0618646992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-29957.777881643833</v>
      </c>
      <c r="L786" s="444">
        <f t="shared" ca="1" si="80"/>
        <v>-7219824.4694761634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-7219824.4694761634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-30117.583746691598</v>
      </c>
      <c r="L787" s="444">
        <f t="shared" ca="1" si="80"/>
        <v>-7258337.682952675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-7258337.682952675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-30278.055469510397</v>
      </c>
      <c r="L788" s="444">
        <f t="shared" ca="1" si="80"/>
        <v>-7297011.3681520056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-7297011.3681520056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-30439.195824507609</v>
      </c>
      <c r="L789" s="444">
        <f t="shared" ca="1" si="80"/>
        <v>-7335846.1937063336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-7335846.1937063336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-30601.007597650641</v>
      </c>
      <c r="L790" s="444">
        <f t="shared" ca="1" si="80"/>
        <v>-7374842.8310338045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-7374842.8310338045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-30763.493586515098</v>
      </c>
      <c r="L791" s="444">
        <f t="shared" ca="1" si="80"/>
        <v>-7414001.9543501399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-7414001.9543501399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-30926.656600333168</v>
      </c>
      <c r="L792" s="444">
        <f t="shared" ca="1" si="80"/>
        <v>-7453324.2406802932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-7453324.2406802932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-31090.499460042134</v>
      </c>
      <c r="L793" s="444">
        <f t="shared" ca="1" si="80"/>
        <v>-7492810.369870156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-7492810.369870156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-31255.024998333236</v>
      </c>
      <c r="L794" s="444">
        <f t="shared" ca="1" si="80"/>
        <v>-7532461.0245983098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-7532461.0245983098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-31420.236059700539</v>
      </c>
      <c r="L795" s="444">
        <f t="shared" ca="1" si="80"/>
        <v>-7572276.8903878303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-7572276.8903878303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-31586.135500490214</v>
      </c>
      <c r="L796" s="444">
        <f t="shared" ca="1" si="80"/>
        <v>-7612258.6556181414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-7612258.6556181414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-31752.72618894984</v>
      </c>
      <c r="L797" s="444">
        <f t="shared" ca="1" si="80"/>
        <v>-7652407.0115369121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-7652407.0115369121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-31920.011005278047</v>
      </c>
      <c r="L798" s="444">
        <f t="shared" ca="1" si="80"/>
        <v>-7692722.6522720102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-7692722.6522720102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-32087.992841674295</v>
      </c>
      <c r="L799" s="444">
        <f t="shared" ca="1" si="80"/>
        <v>-7733206.2748435047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-7733206.2748435047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-32256.674602388855</v>
      </c>
      <c r="L800" s="444">
        <f t="shared" ca="1" si="80"/>
        <v>-7773858.5791757135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-7773858.5791757135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-32426.059203773057</v>
      </c>
      <c r="L801" s="444">
        <f t="shared" ca="1" si="80"/>
        <v>-7814680.2681093067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-7814680.2681093067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-32596.149574329695</v>
      </c>
      <c r="L802" s="444">
        <f t="shared" ca="1" si="80"/>
        <v>-7855672.0474134572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-7855672.0474134572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-32766.948654763655</v>
      </c>
      <c r="L803" s="444">
        <f t="shared" ca="1" si="80"/>
        <v>-7896834.625798041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-7896834.625798041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-32938.459398032755</v>
      </c>
      <c r="L804" s="444">
        <f t="shared" ca="1" si="80"/>
        <v>-7938168.7149258945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-7938168.7149258945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-33110.684769398809</v>
      </c>
      <c r="L805" s="444">
        <f t="shared" ca="1" si="80"/>
        <v>-7979675.0294251135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-7979675.0294251135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-33283.627746478887</v>
      </c>
      <c r="L806" s="444">
        <f t="shared" ca="1" si="80"/>
        <v>-8021354.2869014125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-8021354.2869014125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-33457.291319296804</v>
      </c>
      <c r="L807" s="444">
        <f t="shared" ca="1" si="80"/>
        <v>-8063207.2079505296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-8063207.2079505296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-33631.678490334794</v>
      </c>
      <c r="L808" s="444">
        <f t="shared" ca="1" si="80"/>
        <v>-8105234.5161706852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-8105234.5161706852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-33806.792274585438</v>
      </c>
      <c r="L809" s="444">
        <f t="shared" ca="1" si="80"/>
        <v>-8147436.9381750906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-8147436.9381750906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-33982.635699603794</v>
      </c>
      <c r="L810" s="444">
        <f t="shared" ca="1" si="80"/>
        <v>-8189815.2036045147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-8189815.2036045147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-34159.211805559731</v>
      </c>
      <c r="L811" s="444">
        <f t="shared" ca="1" si="80"/>
        <v>-8232370.0451398948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-8232370.0451398948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-34336.523645290479</v>
      </c>
      <c r="L812" s="444">
        <f t="shared" ca="1" si="80"/>
        <v>-8275102.1985150054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-8275102.1985150054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-34514.574284353439</v>
      </c>
      <c r="L813" s="444">
        <f t="shared" ca="1" si="80"/>
        <v>-8318012.4025291791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-8318012.4025291791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-34693.366801079166</v>
      </c>
      <c r="L814" s="444">
        <f t="shared" ca="1" si="80"/>
        <v>-8361101.3990600789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-8361101.3990600789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-34872.90428662458</v>
      </c>
      <c r="L815" s="444">
        <f t="shared" ca="1" si="80"/>
        <v>-8404369.9330765232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-8404369.9330765232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-35053.189845026434</v>
      </c>
      <c r="L816" s="444">
        <f t="shared" ca="1" si="80"/>
        <v>-8447818.7526513692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-8447818.7526513692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-35234.226593254956</v>
      </c>
      <c r="L817" s="444">
        <f t="shared" ca="1" si="80"/>
        <v>-8491448.6089744437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-8491448.6089744437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-35416.017661267768</v>
      </c>
      <c r="L818" s="444">
        <f t="shared" ca="1" si="80"/>
        <v>-8535260.2563655321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-8535260.2563655321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-35598.566192063969</v>
      </c>
      <c r="L819" s="444">
        <f t="shared" ca="1" si="80"/>
        <v>-8579254.4522874169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-8579254.4522874169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-35781.875341738487</v>
      </c>
      <c r="L820" s="444">
        <f t="shared" ca="1" si="80"/>
        <v>-8623431.957358975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-8623431.957358975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-35965.948279536649</v>
      </c>
      <c r="L821" s="444">
        <f t="shared" ca="1" si="80"/>
        <v>-8667793.5353683326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-8667793.5353683326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-36150.788187908969</v>
      </c>
      <c r="L822" s="444">
        <f t="shared" ca="1" si="80"/>
        <v>-8712339.9532860629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-8712339.9532860629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-36336.398262566181</v>
      </c>
      <c r="L823" s="444">
        <f t="shared" ca="1" si="80"/>
        <v>-8757071.9812784493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-8757071.9812784493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-36522.781712534459</v>
      </c>
      <c r="L824" s="444">
        <f t="shared" ca="1" si="80"/>
        <v>-8801990.3927208036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-8801990.3927208036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-36709.941760210932</v>
      </c>
      <c r="L825" s="444">
        <f t="shared" ca="1" si="80"/>
        <v>-8847095.9642108344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-8847095.9642108344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-36897.881641419393</v>
      </c>
      <c r="L826" s="444">
        <f t="shared" ca="1" si="80"/>
        <v>-8892389.4755820744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-8892389.4755820744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-37086.604605466229</v>
      </c>
      <c r="L827" s="444">
        <f t="shared" ca="1" si="80"/>
        <v>-8937871.7099173609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-8937871.7099173609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-37276.113915196591</v>
      </c>
      <c r="L828" s="444">
        <f t="shared" ca="1" si="80"/>
        <v>-8983543.453562377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-8983543.453562377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-37466.412847050822</v>
      </c>
      <c r="L829" s="444">
        <f t="shared" ca="1" si="80"/>
        <v>-9029405.4961392488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-9029405.4961392488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-37657.504691121125</v>
      </c>
      <c r="L830" s="444">
        <f t="shared" ca="1" si="80"/>
        <v>-9075458.6305601895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-9075458.6305601895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-37849.392751208376</v>
      </c>
      <c r="L831" s="444">
        <f t="shared" ca="1" si="80"/>
        <v>-9121703.6530412175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-9121703.6530412175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-38042.080344879323</v>
      </c>
      <c r="L832" s="444">
        <f t="shared" ca="1" si="80"/>
        <v>-9168141.3631159179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-9168141.3631159179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-38235.570803523908</v>
      </c>
      <c r="L833" s="444">
        <f t="shared" ca="1" si="80"/>
        <v>-9214772.5636492614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-9214772.5636492614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-38429.867472412843</v>
      </c>
      <c r="L834" s="444">
        <f t="shared" ca="1" si="80"/>
        <v>-9261598.0608514939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-9261598.0608514939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-38624.973710755476</v>
      </c>
      <c r="L835" s="444">
        <f t="shared" ca="1" si="80"/>
        <v>-9308618.6642920692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-9308618.6642920692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-38820.892891757874</v>
      </c>
      <c r="L836" s="444">
        <f t="shared" ca="1" si="80"/>
        <v>-9355835.1869136468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-9355835.1869136468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-39017.628402681112</v>
      </c>
      <c r="L837" s="444">
        <f t="shared" ca="1" si="80"/>
        <v>-9403248.4450461492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-9403248.4450461492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-39215.183644899873</v>
      </c>
      <c r="L838" s="444">
        <f t="shared" ca="1" si="80"/>
        <v>-9450859.2584208697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-9450859.2584208697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-39413.562033961207</v>
      </c>
      <c r="L839" s="444">
        <f t="shared" ca="1" si="80"/>
        <v>-9498668.4501846507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-9498668.4501846507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-39612.766999643631</v>
      </c>
      <c r="L840" s="444">
        <f t="shared" ca="1" si="80"/>
        <v>-9546676.8469141144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-9546676.8469141144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-39812.801986016391</v>
      </c>
      <c r="L841" s="444">
        <f t="shared" ca="1" si="80"/>
        <v>-9594885.2786299512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-9594885.2786299512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-40013.670451499049</v>
      </c>
      <c r="L842" s="444">
        <f t="shared" ca="1" si="80"/>
        <v>-9643294.5788112711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-9643294.5788112711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-40215.375868921212</v>
      </c>
      <c r="L843" s="444">
        <f t="shared" ca="1" si="80"/>
        <v>-9691905.5844100136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-9691905.5844100136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-40417.921725582644</v>
      </c>
      <c r="L844" s="444">
        <f t="shared" ca="1" si="80"/>
        <v>-9740719.1358654164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-9740719.1358654164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-40621.311523313489</v>
      </c>
      <c r="L845" s="444">
        <f t="shared" ca="1" si="80"/>
        <v>-9789736.0771185495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-9789736.0771185495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-40825.548778534874</v>
      </c>
      <c r="L846" s="444">
        <f t="shared" ca="1" si="80"/>
        <v>-9838957.2556269057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-9838957.2556269057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-41030.637022319694</v>
      </c>
      <c r="L847" s="444">
        <f t="shared" ca="1" si="80"/>
        <v>-9888383.5223790463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-9888383.5223790463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-41236.579800453612</v>
      </c>
      <c r="L848" s="444">
        <f t="shared" ca="1" si="80"/>
        <v>-9938015.7319093198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-9938015.7319093198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-41443.380673496416</v>
      </c>
      <c r="L849" s="444">
        <f t="shared" ca="1" si="80"/>
        <v>-9987854.7423126362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-9987854.7423126362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-41651.043216843565</v>
      </c>
      <c r="L850" s="444">
        <f t="shared" ca="1" si="80"/>
        <v>-10037901.4152593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-10037901.4152593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-41859.571020788004</v>
      </c>
      <c r="L851" s="444">
        <f t="shared" ca="1" si="80"/>
        <v>-10088156.616009908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-10088156.616009908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-42068.967690582198</v>
      </c>
      <c r="L852" s="444">
        <f t="shared" ca="1" si="80"/>
        <v>-10138621.21343031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-10138621.21343031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-42279.236846500542</v>
      </c>
      <c r="L853" s="444">
        <f t="shared" ca="1" si="80"/>
        <v>-10189296.080006631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-10189296.080006631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-42490.38212390188</v>
      </c>
      <c r="L854" s="444">
        <f t="shared" ca="1" si="80"/>
        <v>-10240182.091860354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-10240182.091860354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-42702.407173292391</v>
      </c>
      <c r="L855" s="444">
        <f t="shared" ca="1" si="80"/>
        <v>-10291280.128763467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-10291280.128763467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-42915.315660388696</v>
      </c>
      <c r="L856" s="444">
        <f t="shared" ca="1" si="80"/>
        <v>-10342591.074153677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-10342591.074153677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-43129.111266181237</v>
      </c>
      <c r="L857" s="444">
        <f t="shared" ca="1" si="80"/>
        <v>-10394115.815149678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-10394115.815149678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-43343.79768699791</v>
      </c>
      <c r="L858" s="444">
        <f t="shared" ca="1" si="80"/>
        <v>-10445855.242566496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-10445855.242566496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-43559.378634567984</v>
      </c>
      <c r="L859" s="444">
        <f t="shared" ca="1" si="80"/>
        <v>-10497810.250930885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-10497810.250930885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-43775.857836086274</v>
      </c>
      <c r="L860" s="444">
        <f t="shared" ca="1" si="80"/>
        <v>-10549981.738496792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-10549981.738496792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-43993.239034277547</v>
      </c>
      <c r="L861" s="444">
        <f t="shared" ca="1" si="80"/>
        <v>-10602370.60726089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-10602370.60726089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-44211.525987461297</v>
      </c>
      <c r="L862" s="444">
        <f t="shared" ca="1" si="80"/>
        <v>-10654977.762978172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-10654977.762978172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-44430.722469616638</v>
      </c>
      <c r="L863" s="444">
        <f t="shared" ca="1" si="80"/>
        <v>-10707804.115177609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-10707804.115177609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-44650.832270447623</v>
      </c>
      <c r="L864" s="444">
        <f t="shared" ca="1" si="80"/>
        <v>-10760850.577177877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-10760850.577177877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-44871.859195448735</v>
      </c>
      <c r="L865" s="444">
        <f t="shared" ca="1" si="80"/>
        <v>-10814118.066103145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-10814118.066103145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-45093.807065970694</v>
      </c>
      <c r="L866" s="444">
        <f t="shared" ca="1" si="80"/>
        <v>-10867607.502898937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-10867607.502898937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-45316.679719286491</v>
      </c>
      <c r="L867" s="444">
        <f t="shared" ca="1" si="80"/>
        <v>-10921319.812348044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-10921319.812348044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-45540.481008657764</v>
      </c>
      <c r="L868" s="444">
        <f t="shared" ca="1" si="80"/>
        <v>-10975255.923086522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-10975255.923086522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-45765.214803401424</v>
      </c>
      <c r="L869" s="444">
        <f t="shared" ca="1" si="80"/>
        <v>-11029416.767619744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-11029416.767619744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-45990.884988956517</v>
      </c>
      <c r="L870" s="444">
        <f t="shared" ca="1" si="80"/>
        <v>-11083803.282338521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-11083803.282338521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-46217.495466951419</v>
      </c>
      <c r="L871" s="444">
        <f t="shared" ca="1" si="80"/>
        <v>-11138416.407535292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-11138416.407535292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-46445.050155271303</v>
      </c>
      <c r="L872" s="444">
        <f t="shared" ca="1" si="80"/>
        <v>-11193257.087420383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-11193257.087420383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-46673.552988125848</v>
      </c>
      <c r="L873" s="444">
        <f t="shared" ca="1" si="80"/>
        <v>-11248326.270138329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-11248326.270138329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-46903.007916117291</v>
      </c>
      <c r="L874" s="444">
        <f t="shared" ca="1" si="80"/>
        <v>-11303624.907784266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-11303624.907784266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-47133.418906308696</v>
      </c>
      <c r="L875" s="444">
        <f t="shared" ca="1" si="80"/>
        <v>-11359153.956420396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-11359153.956420396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-47364.789942292569</v>
      </c>
      <c r="L876" s="444">
        <f t="shared" ca="1" si="80"/>
        <v>-11414914.376092508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-11414914.376092508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-47597.125024259702</v>
      </c>
      <c r="L877" s="444">
        <f t="shared" ca="1" si="80"/>
        <v>-11470907.130846588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-11470907.130846588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-47830.428169068371</v>
      </c>
      <c r="L878" s="444">
        <f t="shared" ca="1" si="80"/>
        <v>-11527133.188745476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-11527133.188745476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-48064.703410313734</v>
      </c>
      <c r="L879" s="444">
        <f t="shared" ca="1" si="80"/>
        <v>-11583593.521885611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-11583593.521885611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-48299.95479839763</v>
      </c>
      <c r="L880" s="444">
        <f t="shared" ca="1" si="80"/>
        <v>-11640289.10641383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-11640289.10641383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-48536.186400598541</v>
      </c>
      <c r="L881" s="444">
        <f t="shared" ca="1" si="80"/>
        <v>-11697220.922544248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-11697220.922544248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-48773.402301141956</v>
      </c>
      <c r="L882" s="444">
        <f t="shared" ca="1" si="80"/>
        <v>-11754389.954575211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-11754389.954575211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-49011.606601270963</v>
      </c>
      <c r="L883" s="444">
        <f t="shared" ca="1" si="80"/>
        <v>-11811797.190906303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-11811797.190906303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-49250.803419317177</v>
      </c>
      <c r="L884" s="444">
        <f t="shared" ca="1" si="80"/>
        <v>-11869443.624055441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-11869443.624055441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-49490.996890771923</v>
      </c>
      <c r="L885" s="444">
        <f t="shared" ca="1" si="80"/>
        <v>-11927330.250676034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-11927330.250676034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-49732.191168357727</v>
      </c>
      <c r="L886" s="444">
        <f t="shared" ca="1" si="80"/>
        <v>-11985458.071574213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-11985458.071574213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-49974.390422100136</v>
      </c>
      <c r="L887" s="444">
        <f t="shared" ca="1" si="80"/>
        <v>-12043828.091726134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-12043828.091726134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-50217.598839399805</v>
      </c>
      <c r="L888" s="444">
        <f t="shared" ca="1" si="80"/>
        <v>-12102441.320295354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-12102441.320295354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-50461.820625104898</v>
      </c>
      <c r="L889" s="444">
        <f t="shared" ca="1" si="80"/>
        <v>-12161298.770650279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-12161298.770650279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-50707.060001583748</v>
      </c>
      <c r="L890" s="444">
        <f t="shared" ca="1" si="80"/>
        <v>-12220401.460381683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-12220401.460381683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-50953.321208797934</v>
      </c>
      <c r="L891" s="444">
        <f t="shared" ca="1" si="80"/>
        <v>-12279750.411320301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-12279750.411320301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-51200.608504375501</v>
      </c>
      <c r="L892" s="444">
        <f t="shared" ca="1" si="80"/>
        <v>-12339346.649554497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-12339346.649554497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-51448.926163684657</v>
      </c>
      <c r="L893" s="444">
        <f t="shared" ca="1" si="80"/>
        <v>-12399191.205448002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-12399191.205448002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-51698.278479907589</v>
      </c>
      <c r="L894" s="444">
        <f t="shared" ca="1" si="80"/>
        <v>-12459285.11365773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-12459285.11365773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-51948.669764114791</v>
      </c>
      <c r="L895" s="444">
        <f t="shared" ca="1" si="80"/>
        <v>-12519629.413151665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-12519629.413151665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-52200.104345339518</v>
      </c>
      <c r="L896" s="444">
        <f t="shared" ca="1" si="80"/>
        <v>-12580225.147226825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-12580225.147226825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-52452.586570652689</v>
      </c>
      <c r="L897" s="444">
        <f t="shared" ca="1" si="80"/>
        <v>-12641073.363527298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-12641073.363527298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-52706.120805237995</v>
      </c>
      <c r="L898" s="444">
        <f t="shared" ca="1" si="80"/>
        <v>-12702175.114062356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-12702175.114062356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-52960.711432467397</v>
      </c>
      <c r="L899" s="444">
        <f t="shared" ca="1" si="80"/>
        <v>-12763531.455224644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-12763531.455224644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-53216.362853976934</v>
      </c>
      <c r="L900" s="444">
        <f t="shared" ca="1" si="80"/>
        <v>-12825143.447808443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-12825143.447808443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-53473.079489742762</v>
      </c>
      <c r="L901" s="444">
        <f t="shared" ca="1" si="80"/>
        <v>-12887012.157028006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-12887012.157028006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-53730.865778157611</v>
      </c>
      <c r="L902" s="444">
        <f t="shared" ca="1" si="80"/>
        <v>-12949138.652535984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-12949138.652535984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-53989.726176107521</v>
      </c>
      <c r="L903" s="444">
        <f t="shared" ca="1" si="80"/>
        <v>-13011524.008441912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-13011524.008441912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-54249.665159048884</v>
      </c>
      <c r="L904" s="444">
        <f t="shared" ca="1" si="80"/>
        <v>-13074169.303330781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-13074169.303330781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-54510.687221085835</v>
      </c>
      <c r="L905" s="444">
        <f t="shared" ca="1" si="80"/>
        <v>-13137075.620281687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-13137075.620281687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-54772.796875047949</v>
      </c>
      <c r="L906" s="444">
        <f t="shared" ca="1" si="80"/>
        <v>-13200244.046886556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-13200244.046886556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-55035.998652568233</v>
      </c>
      <c r="L907" s="444">
        <f t="shared" ca="1" si="80"/>
        <v>-13263675.675268944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-13263675.675268944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-55300.297104161509</v>
      </c>
      <c r="L908" s="444">
        <f t="shared" ca="1" si="80"/>
        <v>-13327371.602102926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-13327371.602102926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-55565.696799303099</v>
      </c>
      <c r="L909" s="444">
        <f t="shared" ca="1" si="80"/>
        <v>-13391332.928632049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-13391332.928632049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-55832.202326507788</v>
      </c>
      <c r="L910" s="444">
        <f t="shared" ca="1" si="80"/>
        <v>-13455560.760688378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-13455560.760688378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-56099.81829340916</v>
      </c>
      <c r="L911" s="444">
        <f t="shared" ca="1" si="80"/>
        <v>-13520056.208711607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-13520056.208711607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-56368.549326839289</v>
      </c>
      <c r="L912" s="444">
        <f t="shared" ca="1" si="80"/>
        <v>-13584820.387768267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-13584820.387768267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-56638.400072908698</v>
      </c>
      <c r="L913" s="444">
        <f t="shared" ca="1" si="80"/>
        <v>-13649854.417570995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-13649854.417570995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-56909.375197086738</v>
      </c>
      <c r="L914" s="444">
        <f t="shared" ca="1" si="80"/>
        <v>-13715159.422497902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-13715159.422497902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-57181.479384282175</v>
      </c>
      <c r="L915" s="444">
        <f t="shared" ca="1" si="80"/>
        <v>-13780736.531612005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-13780736.531612005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-57454.717338924267</v>
      </c>
      <c r="L916" s="444">
        <f t="shared" ca="1" si="80"/>
        <v>-13846586.878680749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-13846586.878680749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-57729.093785044039</v>
      </c>
      <c r="L917" s="444">
        <f t="shared" ca="1" si="80"/>
        <v>-13912711.602195613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-13912711.602195613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-58004.613466355971</v>
      </c>
      <c r="L918" s="444">
        <f t="shared" ca="1" si="80"/>
        <v>-13979111.845391789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-13979111.845391789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-58281.28114634005</v>
      </c>
      <c r="L919" s="444">
        <f t="shared" ca="1" si="80"/>
        <v>-14045788.75626795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-14045788.75626795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-58559.101608324039</v>
      </c>
      <c r="L920" s="444">
        <f t="shared" ca="1" si="80"/>
        <v>-14112743.487606095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-14112743.487606095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-58838.079655566318</v>
      </c>
      <c r="L921" s="444">
        <f t="shared" ca="1" si="80"/>
        <v>-14179977.196991483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-14179977.196991483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-59118.220111338764</v>
      </c>
      <c r="L922" s="444">
        <f t="shared" ca="1" si="80"/>
        <v>-14247491.046832642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-14247491.046832642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-59399.527819010254</v>
      </c>
      <c r="L923" s="444">
        <f t="shared" ca="1" si="80"/>
        <v>-14315286.204381471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-14315286.204381471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-59682.007642130382</v>
      </c>
      <c r="L924" s="444">
        <f t="shared" ca="1" si="80"/>
        <v>-14383363.841753423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-14383363.841753423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-59965.664464513524</v>
      </c>
      <c r="L925" s="444">
        <f t="shared" ca="1" si="80"/>
        <v>-14451725.135947756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-14451725.135947756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-60250.503190323238</v>
      </c>
      <c r="L926" s="444">
        <f t="shared" ca="1" si="80"/>
        <v>-14520371.268867901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-14520371.268867901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-60536.528744157178</v>
      </c>
      <c r="L927" s="444">
        <f t="shared" ca="1" si="80"/>
        <v>-14589303.427341878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-14589303.427341878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-60823.746071132075</v>
      </c>
      <c r="L928" s="444">
        <f t="shared" ca="1" si="80"/>
        <v>-14658522.803142831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-14658522.803142831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-61112.160136969382</v>
      </c>
      <c r="L929" s="444">
        <f t="shared" ca="1" si="80"/>
        <v>-14728030.593009621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-14728030.593009621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-61401.775928081006</v>
      </c>
      <c r="L930" s="444">
        <f t="shared" ca="1" si="80"/>
        <v>-14797827.998667521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-14797827.998667521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-61692.598451655591</v>
      </c>
      <c r="L931" s="444">
        <f t="shared" ca="1" si="80"/>
        <v>-14867916.226848997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-14867916.226848997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-61984.632735745072</v>
      </c>
      <c r="L932" s="444">
        <f t="shared" ca="1" si="80"/>
        <v>-14938296.489314564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-14938296.489314564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-62277.883829351602</v>
      </c>
      <c r="L933" s="444">
        <f t="shared" ca="1" si="80"/>
        <v>-15008970.002873736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-15008970.002873736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-62572.356802514812</v>
      </c>
      <c r="L934" s="444">
        <f t="shared" ca="1" si="80"/>
        <v>-15079937.989406072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-15079937.989406072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-62868.056746399547</v>
      </c>
      <c r="L935" s="444">
        <f t="shared" ca="1" si="80"/>
        <v>-15151201.675882291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-15151201.675882291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-63164.988773383797</v>
      </c>
      <c r="L936" s="444">
        <f t="shared" ca="1" si="80"/>
        <v>-15222762.294385495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-15222762.294385495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-63463.158017147143</v>
      </c>
      <c r="L937" s="444">
        <f t="shared" ca="1" si="80"/>
        <v>-15294621.082132462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-15294621.082132462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-63762.569632759514</v>
      </c>
      <c r="L938" s="444">
        <f t="shared" ca="1" si="80"/>
        <v>-15366779.281495042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-15366779.281495042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-64063.22879677025</v>
      </c>
      <c r="L939" s="444">
        <f t="shared" ca="1" si="80"/>
        <v>-15439238.140021633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-15439238.140021633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-64365.140707297724</v>
      </c>
      <c r="L940" s="444">
        <f t="shared" ca="1" si="80"/>
        <v>-15511998.910458751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-15511998.910458751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-64668.310584119055</v>
      </c>
      <c r="L941" s="444">
        <f t="shared" ca="1" si="80"/>
        <v>-15585062.85077269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-15585062.85077269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-64972.74366876045</v>
      </c>
      <c r="L942" s="444">
        <f t="shared" ca="1" si="80"/>
        <v>-15658431.224171272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-15658431.224171272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-65278.445224587886</v>
      </c>
      <c r="L943" s="444">
        <f t="shared" ca="1" si="80"/>
        <v>-15732105.299125681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-15732105.299125681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-65585.420536897916</v>
      </c>
      <c r="L944" s="444">
        <f t="shared" ca="1" si="80"/>
        <v>-15806086.349392399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-15806086.349392399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-65893.67491300925</v>
      </c>
      <c r="L945" s="444">
        <f t="shared" ca="1" si="80"/>
        <v>-15880375.654035229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-15880375.654035229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-66203.21368235437</v>
      </c>
      <c r="L946" s="444">
        <f t="shared" ca="1" si="80"/>
        <v>-15954974.497447403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-15954974.497447403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-66514.042196571754</v>
      </c>
      <c r="L947" s="444">
        <f t="shared" ca="1" si="80"/>
        <v>-16029884.169373795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-16029884.169373795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-66826.165829598394</v>
      </c>
      <c r="L948" s="444">
        <f t="shared" ca="1" si="80"/>
        <v>-16105105.964933215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-16105105.964933215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-67139.589977762633</v>
      </c>
      <c r="L949" s="444">
        <f t="shared" ca="1" si="80"/>
        <v>-16180641.184640797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-16180641.184640797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-67454.320059877573</v>
      </c>
      <c r="L950" s="444">
        <f t="shared" ca="1" si="80"/>
        <v>-16256491.134430494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-16256491.134430494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-67770.361517334648</v>
      </c>
      <c r="L951" s="444">
        <f t="shared" ca="1" si="80"/>
        <v>-16332657.125677649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-16332657.125677649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-68087.719814197786</v>
      </c>
      <c r="L952" s="444">
        <f t="shared" ca="1" si="80"/>
        <v>-16409140.475221667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-16409140.475221667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-68406.400437297867</v>
      </c>
      <c r="L953" s="444">
        <f t="shared" ca="1" si="80"/>
        <v>-16485942.505388785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-16485942.505388785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-68726.408896327528</v>
      </c>
      <c r="L954" s="444">
        <f t="shared" ca="1" si="80"/>
        <v>-16563064.544014933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-16563064.544014933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-69047.750723936464</v>
      </c>
      <c r="L955" s="444">
        <f t="shared" ca="1" si="80"/>
        <v>-16640507.924468689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-16640507.924468689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-69370.431475827121</v>
      </c>
      <c r="L956" s="444">
        <f t="shared" ca="1" si="80"/>
        <v>-16718273.985674337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-16718273.985674337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-69694.456730850667</v>
      </c>
      <c r="L957" s="444">
        <f t="shared" ca="1" si="80"/>
        <v>-16796364.072135009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-16796364.072135009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-70019.832091103453</v>
      </c>
      <c r="L958" s="444">
        <f t="shared" ca="1" si="80"/>
        <v>-16874779.533955932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-16874779.533955932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-70346.563182023965</v>
      </c>
      <c r="L959" s="444">
        <f t="shared" ca="1" si="80"/>
        <v>-16953521.726867773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-16953521.726867773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-70674.655652489964</v>
      </c>
      <c r="L960" s="444">
        <f t="shared" ca="1" si="80"/>
        <v>-17032592.012250081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-17032592.012250081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-71004.115174916253</v>
      </c>
      <c r="L961" s="444">
        <f t="shared" ca="1" si="80"/>
        <v>-17111991.757154815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-17111991.757154815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-71334.947445352635</v>
      </c>
      <c r="L962" s="444">
        <f t="shared" ca="1" si="80"/>
        <v>-17191722.334329985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-17191722.334329985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-71667.15818358252</v>
      </c>
      <c r="L963" s="444">
        <f t="shared" ca="1" si="80"/>
        <v>-17271785.122243386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-17271785.122243386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-72000.753133221689</v>
      </c>
      <c r="L964" s="444">
        <f t="shared" ca="1" si="80"/>
        <v>-17352181.505106427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-17352181.505106427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-72335.738061817683</v>
      </c>
      <c r="L965" s="444">
        <f t="shared" ca="1" si="80"/>
        <v>-17432912.872898065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-17432912.872898065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-72672.11876094951</v>
      </c>
      <c r="L966" s="444">
        <f t="shared" ca="1" si="80"/>
        <v>-17513980.621388834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-17513980.621388834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-73009.901046327723</v>
      </c>
      <c r="L967" s="444">
        <f t="shared" ca="1" si="80"/>
        <v>-17595386.152164981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-17595386.152164981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-73349.090757894999</v>
      </c>
      <c r="L968" s="444">
        <f t="shared" ca="1" si="80"/>
        <v>-17677130.872652695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-17677130.872652695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-73689.693759927133</v>
      </c>
      <c r="L969" s="444">
        <f t="shared" ca="1" si="80"/>
        <v>-17759216.196142439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-17759216.196142439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-74031.715941134404</v>
      </c>
      <c r="L970" s="444">
        <f t="shared" ca="1" si="80"/>
        <v>-17841643.541813392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-17841643.541813392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-74375.163214763379</v>
      </c>
      <c r="L971" s="444">
        <f t="shared" ca="1" si="80"/>
        <v>-17924414.334757973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-17924414.334757973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-74720.04151869913</v>
      </c>
      <c r="L972" s="444">
        <f t="shared" ca="1" si="80"/>
        <v>-18007530.00600649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-18007530.00600649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-75066.356815567953</v>
      </c>
      <c r="L973" s="444">
        <f t="shared" ca="1" si="80"/>
        <v>-18090991.992551878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-18090991.992551878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-75414.115092840395</v>
      </c>
      <c r="L974" s="444">
        <f t="shared" ca="1" si="80"/>
        <v>-18174801.737374537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-18174801.737374537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-75763.322362934807</v>
      </c>
      <c r="L975" s="444">
        <f t="shared" ca="1" si="80"/>
        <v>-18258960.689467289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-18258960.689467289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-76113.984663321273</v>
      </c>
      <c r="L976" s="444">
        <f t="shared" ca="1" si="80"/>
        <v>-18343470.30386043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-18343470.30386043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-76466.108056626035</v>
      </c>
      <c r="L977" s="444">
        <f t="shared" ca="1" si="80"/>
        <v>-18428332.041646875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-18428332.041646875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-76819.698630736224</v>
      </c>
      <c r="L978" s="444">
        <f t="shared" ca="1" si="80"/>
        <v>-18513547.370007429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-18513547.370007429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-77174.762498905198</v>
      </c>
      <c r="L979" s="444">
        <f t="shared" ca="1" si="80"/>
        <v>-18599117.762236152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-18599117.762236152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-77531.305799858208</v>
      </c>
      <c r="L980" s="444">
        <f t="shared" ca="1" si="80"/>
        <v>-18685044.697765827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-18685044.697765827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-77889.334697898521</v>
      </c>
      <c r="L981" s="444">
        <f t="shared" ca="1" si="80"/>
        <v>-18771329.662193544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-18771329.662193544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-78248.855383014015</v>
      </c>
      <c r="L982" s="444">
        <f t="shared" ca="1" si="80"/>
        <v>-18857974.147306375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-18857974.147306375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-78609.874070984137</v>
      </c>
      <c r="L983" s="444">
        <f t="shared" ca="1" si="80"/>
        <v>-18944979.651107177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-18944979.651107177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-78972.39700348748</v>
      </c>
      <c r="L984" s="444">
        <f t="shared" ca="1" si="80"/>
        <v>-19032347.677840482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-19032347.677840482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-79336.43044820959</v>
      </c>
      <c r="L985" s="444">
        <f t="shared" ca="1" si="80"/>
        <v>-19120079.738018509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-19120079.738018509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-79701.98069895136</v>
      </c>
      <c r="L986" s="444">
        <f t="shared" ca="1" si="80"/>
        <v>-19208177.348447278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-19208177.348447278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-80069.054075737906</v>
      </c>
      <c r="L987" s="444">
        <f t="shared" ca="1" si="80"/>
        <v>-19296642.032252833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-19296642.032252833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-80437.656924927709</v>
      </c>
      <c r="L988" s="444">
        <f t="shared" ca="1" si="80"/>
        <v>-19385475.318907581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-19385475.318907581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-80807.795619322496</v>
      </c>
      <c r="L989" s="444">
        <f t="shared" ca="1" si="80"/>
        <v>-19474678.744256724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-19474678.744256724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-81179.476558277252</v>
      </c>
      <c r="L990" s="444">
        <f t="shared" ca="1" si="80"/>
        <v>-19564253.850544818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-19564253.850544818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-81552.706167810989</v>
      </c>
      <c r="L991" s="444">
        <f t="shared" ca="1" si="80"/>
        <v>-19654202.186442446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-19654202.186442446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-81927.490900717763</v>
      </c>
      <c r="L992" s="444">
        <f t="shared" ca="1" si="80"/>
        <v>-19744525.307072982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-19744525.307072982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-82303.83723667833</v>
      </c>
      <c r="L993" s="444">
        <f t="shared" ca="1" si="80"/>
        <v>-19835224.774039481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-19835224.774039481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-82681.75168237208</v>
      </c>
      <c r="L994" s="444">
        <f t="shared" ca="1" si="80"/>
        <v>-19926302.15545167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-19926302.15545167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-83061.240771589539</v>
      </c>
      <c r="L995" s="444">
        <f t="shared" ca="1" si="80"/>
        <v>-20017759.025953077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-20017759.025953077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-83442.311065345391</v>
      </c>
      <c r="L996" s="444">
        <f t="shared" ca="1" si="80"/>
        <v>-20109596.966748241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-20109596.966748241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-83824.969151991914</v>
      </c>
      <c r="L997" s="444">
        <f t="shared" ca="1" si="80"/>
        <v>-20201817.565630052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-20201817.565630052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-84209.221647332801</v>
      </c>
      <c r="L998" s="444">
        <f t="shared" ca="1" si="80"/>
        <v>-20294422.417007204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-20294422.417007204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-84595.075194737597</v>
      </c>
      <c r="L999" s="444">
        <f t="shared" ca="1" si="80"/>
        <v>-20387413.121931762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-20387413.121931762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-84982.536465256577</v>
      </c>
      <c r="L1000" s="444">
        <f t="shared" ca="1" si="80"/>
        <v>-20480791.288126837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-20480791.288126837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-85371.612157736061</v>
      </c>
      <c r="L1001" s="444">
        <f t="shared" ca="1" si="80"/>
        <v>-20574558.530014392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-20574558.530014392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-85762.308998934212</v>
      </c>
      <c r="L1002" s="444">
        <f t="shared" ca="1" si="80"/>
        <v>-20668716.468743145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-20668716.468743145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-86154.633743637343</v>
      </c>
      <c r="L1003" s="444">
        <f t="shared" ca="1" si="80"/>
        <v>-20763266.7322166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-20763266.7322166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-86548.593174776746</v>
      </c>
      <c r="L1004" s="444">
        <f t="shared" ca="1" si="80"/>
        <v>-20858210.955121197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-20858210.955121197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-86944.194103545902</v>
      </c>
      <c r="L1005" s="444">
        <f t="shared" ca="1" si="80"/>
        <v>-20953550.778954562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-20953550.778954562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-87341.443369518252</v>
      </c>
      <c r="L1006" s="444">
        <f t="shared" ca="1" si="80"/>
        <v>-21049287.852053899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-21049287.852053899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-87740.347840765491</v>
      </c>
      <c r="L1007" s="444">
        <f t="shared" ca="1" si="80"/>
        <v>-21145423.829624481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-21145423.829624481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-88140.91441397625</v>
      </c>
      <c r="L1008" s="444">
        <f t="shared" ca="1" si="80"/>
        <v>-21241960.373768277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-21241960.373768277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-88543.150014575396</v>
      </c>
      <c r="L1009" s="444">
        <f t="shared" ca="1" si="80"/>
        <v>-21338899.153512672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-21338899.153512672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-88947.061596843705</v>
      </c>
      <c r="L1010" s="444">
        <f t="shared" ca="1" si="80"/>
        <v>-21436241.844839334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-21436241.844839334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-89352.656144038134</v>
      </c>
      <c r="L1011" s="444">
        <f t="shared" ca="1" si="80"/>
        <v>-21533990.130713191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-21533990.130713191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-89759.940668512543</v>
      </c>
      <c r="L1012" s="444">
        <f t="shared" ca="1" si="80"/>
        <v>-21632145.701111522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-21632145.701111522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-90168.922211838915</v>
      </c>
      <c r="L1013" s="444">
        <f t="shared" ca="1" si="80"/>
        <v>-21730710.253053181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-21730710.253053181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-90579.607844929167</v>
      </c>
      <c r="L1014" s="444">
        <f t="shared" ca="1" si="80"/>
        <v>-21829685.49062793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-21829685.49062793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-90992.004668157286</v>
      </c>
      <c r="L1015" s="444">
        <f t="shared" ca="1" si="80"/>
        <v>-21929073.125025906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-21929073.125025906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-91406.119811482189</v>
      </c>
      <c r="L1016" s="444">
        <f t="shared" ca="1" si="80"/>
        <v>-22028874.874567207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-22028874.874567207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-91821.960434570938</v>
      </c>
      <c r="L1017" s="444">
        <f t="shared" ca="1" si="80"/>
        <v>-22129092.464731596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-22129092.464731596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-92239.533726922557</v>
      </c>
      <c r="L1018" s="444">
        <f t="shared" ca="1" si="80"/>
        <v>-22229727.628188338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-22229727.628188338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-92658.846907992323</v>
      </c>
      <c r="L1019" s="444">
        <f t="shared" ca="1" si="80"/>
        <v>-22330782.104826149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-22330782.104826149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-93079.907227316522</v>
      </c>
      <c r="L1020" s="444">
        <f t="shared" ca="1" si="80"/>
        <v>-22432257.641783282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-22432257.641783282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-93502.721964637924</v>
      </c>
      <c r="L1021" s="444">
        <f t="shared" ca="1" si="80"/>
        <v>-22534155.993477739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-22534155.993477739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-93927.298430031486</v>
      </c>
      <c r="L1022" s="444">
        <f t="shared" ca="1" si="80"/>
        <v>-22636478.921637591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-22636478.921637591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-94353.643964030867</v>
      </c>
      <c r="L1023" s="444">
        <f t="shared" ca="1" si="80"/>
        <v>-22739228.195331439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-22739228.195331439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-94781.765937755234</v>
      </c>
      <c r="L1024" s="444">
        <f t="shared" ca="1" si="80"/>
        <v>-22842405.590999015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-22842405.590999015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-95211.671753036804</v>
      </c>
      <c r="L1025" s="444">
        <f t="shared" ca="1" si="80"/>
        <v>-22946012.892481871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-22946012.892481871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-95643.368842548705</v>
      </c>
      <c r="L1026" s="444">
        <f t="shared" ca="1" si="80"/>
        <v>-23050051.891054239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-23050051.891054239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-96076.864669933566</v>
      </c>
      <c r="L1027" s="444">
        <f t="shared" ca="1" si="80"/>
        <v>-23154524.385453992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-23154524.385453992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-96512.166729932535</v>
      </c>
      <c r="L1028" s="444">
        <f t="shared" ref="L1028:L1282" ca="1" si="106">I1028-J1028+K1028</f>
        <v>-23259432.181913741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-23259432.181913741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-96949.282548514835</v>
      </c>
      <c r="L1029" s="444">
        <f t="shared" ca="1" si="106"/>
        <v>-23364777.094192073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-23364777.094192073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-97388.219683007876</v>
      </c>
      <c r="L1030" s="444">
        <f t="shared" ca="1" si="106"/>
        <v>-23470560.943604898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-23470560.943604898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-97828.985722227982</v>
      </c>
      <c r="L1031" s="444">
        <f t="shared" ca="1" si="106"/>
        <v>-23576785.559056945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-23576785.559056945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-98271.588286611513</v>
      </c>
      <c r="L1032" s="444">
        <f t="shared" ca="1" si="106"/>
        <v>-23683452.777073376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-23683452.777073376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-98716.03502834664</v>
      </c>
      <c r="L1033" s="444">
        <f t="shared" ca="1" si="106"/>
        <v>-23790564.44183154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-23790564.44183154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-99162.333631505666</v>
      </c>
      <c r="L1034" s="444">
        <f t="shared" ca="1" si="106"/>
        <v>-23898122.405192863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-23898122.405192863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-99610.491812177846</v>
      </c>
      <c r="L1035" s="444">
        <f t="shared" ca="1" si="106"/>
        <v>-24006128.526734859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-24006128.526734859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-100060.51731860283</v>
      </c>
      <c r="L1036" s="444">
        <f t="shared" ca="1" si="106"/>
        <v>-24114584.67378328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-24114584.67378328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-100512.41793130458</v>
      </c>
      <c r="L1037" s="444">
        <f t="shared" ca="1" si="106"/>
        <v>-24223492.721444402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-24223492.721444402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-100966.20146322592</v>
      </c>
      <c r="L1038" s="444">
        <f t="shared" ca="1" si="106"/>
        <v>-24332854.552637447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-24332854.552637447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-101421.8757598636</v>
      </c>
      <c r="L1039" s="444">
        <f t="shared" ca="1" si="106"/>
        <v>-24442672.058127128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-24442672.058127128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-101879.44869940395</v>
      </c>
      <c r="L1040" s="444">
        <f t="shared" ca="1" si="106"/>
        <v>-24552947.13655635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-24552947.13655635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-102338.92819285904</v>
      </c>
      <c r="L1041" s="444">
        <f t="shared" ca="1" si="106"/>
        <v>-24663681.694479026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-24663681.694479026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-102800.32218420351</v>
      </c>
      <c r="L1042" s="444">
        <f t="shared" ca="1" si="106"/>
        <v>-24774877.64639305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-24774877.64639305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-103263.63865051194</v>
      </c>
      <c r="L1043" s="444">
        <f t="shared" ca="1" si="106"/>
        <v>-24886536.914773379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-24886536.914773379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-103728.88560209665</v>
      </c>
      <c r="L1044" s="444">
        <f t="shared" ca="1" si="106"/>
        <v>-24998661.430105295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-24998661.430105295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-104196.0710826463</v>
      </c>
      <c r="L1045" s="444">
        <f t="shared" ca="1" si="106"/>
        <v>-25111253.130917761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-25111253.130917761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-104665.20316936492</v>
      </c>
      <c r="L1046" s="444">
        <f t="shared" ca="1" si="106"/>
        <v>-25224313.963816945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-25224313.963816945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-105136.28997311152</v>
      </c>
      <c r="L1047" s="444">
        <f t="shared" ca="1" si="106"/>
        <v>-25337845.883519873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-25337845.883519873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-105609.33963854038</v>
      </c>
      <c r="L1048" s="444">
        <f t="shared" ca="1" si="106"/>
        <v>-25451850.85288823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-25451850.85288823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-106084.36034424187</v>
      </c>
      <c r="L1049" s="444">
        <f t="shared" ca="1" si="106"/>
        <v>-25566330.842962291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-25566330.842962291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-106561.36030288378</v>
      </c>
      <c r="L1050" s="444">
        <f t="shared" ca="1" si="106"/>
        <v>-25681287.832994994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-25681287.832994994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-107040.34776135338</v>
      </c>
      <c r="L1051" s="444">
        <f t="shared" ca="1" si="106"/>
        <v>-25796723.810486164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-25796723.810486164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-107521.33100089993</v>
      </c>
      <c r="L1052" s="444">
        <f t="shared" ca="1" si="106"/>
        <v>-25912640.771216884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-25912640.771216884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-108004.31833727793</v>
      </c>
      <c r="L1053" s="444">
        <f t="shared" ca="1" si="106"/>
        <v>-26029040.719283979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-26029040.719283979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-108489.31812089082</v>
      </c>
      <c r="L1054" s="444">
        <f t="shared" ca="1" si="106"/>
        <v>-26145925.667134687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-26145925.667134687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-108976.33873693545</v>
      </c>
      <c r="L1055" s="444">
        <f t="shared" ca="1" si="106"/>
        <v>-26263297.635601442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-26263297.635601442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-109465.3886055469</v>
      </c>
      <c r="L1056" s="444">
        <f t="shared" ca="1" si="106"/>
        <v>-26381158.653936807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-26381158.653936807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-109956.47618194429</v>
      </c>
      <c r="L1057" s="444">
        <f t="shared" ca="1" si="106"/>
        <v>-26499510.759848569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-26499510.759848569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-110449.60995657661</v>
      </c>
      <c r="L1058" s="444">
        <f t="shared" ca="1" si="106"/>
        <v>-26618355.999534965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-26618355.999534965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-110944.79845526995</v>
      </c>
      <c r="L1059" s="444">
        <f t="shared" ca="1" si="106"/>
        <v>-26737696.427720051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-26737696.427720051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-111442.05023937445</v>
      </c>
      <c r="L1060" s="444">
        <f t="shared" ca="1" si="106"/>
        <v>-26857534.107689243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-26857534.107689243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-111941.37390591275</v>
      </c>
      <c r="L1061" s="444">
        <f t="shared" ca="1" si="106"/>
        <v>-26977871.111324973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-26977871.111324973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-112442.77808772828</v>
      </c>
      <c r="L1062" s="444">
        <f t="shared" ca="1" si="106"/>
        <v>-27098709.51914252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-27098709.51914252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-112946.27145363473</v>
      </c>
      <c r="L1063" s="444">
        <f t="shared" ca="1" si="106"/>
        <v>-27220051.420325972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-27220051.420325972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-113451.86270856579</v>
      </c>
      <c r="L1064" s="444">
        <f t="shared" ca="1" si="106"/>
        <v>-27341898.912764356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-27341898.912764356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-113959.56059372572</v>
      </c>
      <c r="L1065" s="444">
        <f t="shared" ca="1" si="106"/>
        <v>-27464254.103087898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-27464254.103087898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-114469.3738867405</v>
      </c>
      <c r="L1066" s="444">
        <f t="shared" ca="1" si="106"/>
        <v>-27587119.106704459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-27587119.106704459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-114981.31140180951</v>
      </c>
      <c r="L1067" s="444">
        <f t="shared" ca="1" si="106"/>
        <v>-27710496.047836088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-27710496.047836088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-115495.38198985795</v>
      </c>
      <c r="L1068" s="444">
        <f t="shared" ca="1" si="106"/>
        <v>-27834387.059555765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-27834387.059555765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-116011.59453868993</v>
      </c>
      <c r="L1069" s="444">
        <f t="shared" ca="1" si="106"/>
        <v>-27958794.283824272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-27958794.283824272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-116529.95797314204</v>
      </c>
      <c r="L1070" s="444">
        <f t="shared" ca="1" si="106"/>
        <v>-28083719.871527232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-28083719.871527232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-117050.48125523771</v>
      </c>
      <c r="L1071" s="444">
        <f t="shared" ca="1" si="106"/>
        <v>-28209165.982512288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-28209165.982512288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-117573.17338434211</v>
      </c>
      <c r="L1072" s="444">
        <f t="shared" ca="1" si="106"/>
        <v>-28335134.785626449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-28335134.785626449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-118098.04339731777</v>
      </c>
      <c r="L1073" s="444">
        <f t="shared" ca="1" si="106"/>
        <v>-28461628.458753586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-28461628.458753586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-118625.10036868085</v>
      </c>
      <c r="L1074" s="444">
        <f t="shared" ca="1" si="106"/>
        <v>-28588649.188852087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-28588649.188852087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-119154.35341075793</v>
      </c>
      <c r="L1075" s="444">
        <f t="shared" ca="1" si="106"/>
        <v>-28716199.171992663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-28716199.171992663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-119685.81167384367</v>
      </c>
      <c r="L1076" s="444">
        <f t="shared" ca="1" si="106"/>
        <v>-28844280.613396324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-28844280.613396324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-120219.48434635891</v>
      </c>
      <c r="L1077" s="444">
        <f t="shared" ca="1" si="106"/>
        <v>-28972895.727472503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-28972895.727472503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-120755.38065500966</v>
      </c>
      <c r="L1078" s="444">
        <f t="shared" ca="1" si="106"/>
        <v>-29102046.737857331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-29102046.737857331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-121293.50986494645</v>
      </c>
      <c r="L1079" s="444">
        <f t="shared" ca="1" si="106"/>
        <v>-29231735.877452094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-29231735.877452094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-121833.88127992464</v>
      </c>
      <c r="L1080" s="444">
        <f t="shared" ca="1" si="106"/>
        <v>-29361965.388461836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-29361965.388461836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-122376.50424246521</v>
      </c>
      <c r="L1081" s="444">
        <f t="shared" ca="1" si="106"/>
        <v>-29492737.522434119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-29492737.522434119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-122921.38813401641</v>
      </c>
      <c r="L1082" s="444">
        <f t="shared" ca="1" si="106"/>
        <v>-29624054.540297955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-29624054.540297955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-123468.54237511572</v>
      </c>
      <c r="L1083" s="444">
        <f t="shared" ca="1" si="106"/>
        <v>-29755918.712402891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-29755918.712402891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-124017.97642555296</v>
      </c>
      <c r="L1084" s="444">
        <f t="shared" ca="1" si="106"/>
        <v>-29888332.318558265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-29888332.318558265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-124569.69978453367</v>
      </c>
      <c r="L1085" s="444">
        <f t="shared" ca="1" si="106"/>
        <v>-30021297.648072615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-30021297.648072615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-125123.72199084349</v>
      </c>
      <c r="L1086" s="444">
        <f t="shared" ca="1" si="106"/>
        <v>-30154816.999793276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-30154816.999793276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-125680.05262301289</v>
      </c>
      <c r="L1087" s="444">
        <f t="shared" ca="1" si="106"/>
        <v>-30288892.682146106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-30288892.682146106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-126238.70129948301</v>
      </c>
      <c r="L1088" s="444">
        <f t="shared" ca="1" si="106"/>
        <v>-30423527.013175409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-30423527.013175409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-126799.67767877178</v>
      </c>
      <c r="L1089" s="444">
        <f t="shared" ca="1" si="106"/>
        <v>-30558722.320583999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-30558722.320583999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-127362.99145964091</v>
      </c>
      <c r="L1090" s="444">
        <f t="shared" ca="1" si="106"/>
        <v>-30694480.941773459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-30694480.941773459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-127928.65238126366</v>
      </c>
      <c r="L1091" s="444">
        <f t="shared" ca="1" si="106"/>
        <v>-30830805.223884542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-30830805.223884542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-128496.67022339317</v>
      </c>
      <c r="L1092" s="444">
        <f t="shared" ca="1" si="106"/>
        <v>-30967697.523837753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-30967697.523837753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-129067.05480653152</v>
      </c>
      <c r="L1093" s="444">
        <f t="shared" ca="1" si="106"/>
        <v>-31105160.208374102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-31105160.208374102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-129639.81599209967</v>
      </c>
      <c r="L1094" s="444">
        <f t="shared" ca="1" si="106"/>
        <v>-31243195.654096019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-31243195.654096019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-130214.96368260767</v>
      </c>
      <c r="L1095" s="444">
        <f t="shared" ca="1" si="106"/>
        <v>-31381806.247508444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-31381806.247508444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-130792.5078218261</v>
      </c>
      <c r="L1096" s="444">
        <f t="shared" ca="1" si="106"/>
        <v>-31520994.385060087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-31520994.385060087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-131372.45839495794</v>
      </c>
      <c r="L1097" s="444">
        <f t="shared" ca="1" si="106"/>
        <v>-31660762.473184865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-31660762.473184865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-131954.82542881119</v>
      </c>
      <c r="L1098" s="444">
        <f t="shared" ca="1" si="106"/>
        <v>-31801112.928343493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-31801112.928343493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-132539.61899197212</v>
      </c>
      <c r="L1099" s="444">
        <f t="shared" ca="1" si="106"/>
        <v>-31942048.177065283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-31942048.177065283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-133126.84919497959</v>
      </c>
      <c r="L1100" s="444">
        <f t="shared" ca="1" si="106"/>
        <v>-32083570.655990083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-32083570.655990083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-133716.5261904996</v>
      </c>
      <c r="L1101" s="444">
        <f t="shared" ca="1" si="106"/>
        <v>-32225682.811910402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-32225682.811910402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-134308.66017350092</v>
      </c>
      <c r="L1102" s="444">
        <f t="shared" ca="1" si="106"/>
        <v>-32368387.101813722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-32368387.101813722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-134903.26138143142</v>
      </c>
      <c r="L1103" s="444">
        <f t="shared" ca="1" si="106"/>
        <v>-32511685.992924973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-32511685.992924973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-135500.34009439495</v>
      </c>
      <c r="L1104" s="444">
        <f t="shared" ca="1" si="106"/>
        <v>-32655581.962749187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-32655581.962749187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-136099.90663532919</v>
      </c>
      <c r="L1105" s="444">
        <f t="shared" ca="1" si="106"/>
        <v>-32800077.499114335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-32800077.499114335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-136701.97137018395</v>
      </c>
      <c r="L1106" s="444">
        <f t="shared" ca="1" si="106"/>
        <v>-32945175.100214336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-32945175.100214336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-137306.54470810067</v>
      </c>
      <c r="L1107" s="444">
        <f t="shared" ca="1" si="106"/>
        <v>-33090877.274652254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-33090877.274652254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-137913.63710159197</v>
      </c>
      <c r="L1108" s="444">
        <f t="shared" ca="1" si="106"/>
        <v>-33237186.541483663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-33237186.541483663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-138523.25904672284</v>
      </c>
      <c r="L1109" s="444">
        <f t="shared" ca="1" si="106"/>
        <v>-33384105.430260204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-33384105.430260204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-139135.42108329176</v>
      </c>
      <c r="L1110" s="444">
        <f t="shared" ca="1" si="106"/>
        <v>-33531636.481073312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-33531636.481073312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-139750.13379501304</v>
      </c>
      <c r="L1111" s="444">
        <f t="shared" ca="1" si="106"/>
        <v>-33679782.244598143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-33679782.244598143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-140367.40780969986</v>
      </c>
      <c r="L1112" s="444">
        <f t="shared" ca="1" si="106"/>
        <v>-33828545.282137662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-33828545.282137662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-140987.25379944785</v>
      </c>
      <c r="L1113" s="444">
        <f t="shared" ca="1" si="106"/>
        <v>-33977928.16566693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-33977928.16566693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-141609.68248081981</v>
      </c>
      <c r="L1114" s="444">
        <f t="shared" ca="1" si="106"/>
        <v>-34127933.477877572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-34127933.477877572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-142234.70461503082</v>
      </c>
      <c r="L1115" s="444">
        <f t="shared" ca="1" si="106"/>
        <v>-34278563.812222429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-34278563.812222429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-142862.33100813438</v>
      </c>
      <c r="L1116" s="444">
        <f t="shared" ca="1" si="106"/>
        <v>-34429821.772960387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-34429821.772960387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-143492.5725112092</v>
      </c>
      <c r="L1117" s="444">
        <f t="shared" ca="1" si="106"/>
        <v>-34581709.97520142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-34581709.97520142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-144125.44002054684</v>
      </c>
      <c r="L1118" s="444">
        <f t="shared" ca="1" si="106"/>
        <v>-34734231.044951789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-34734231.044951789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-144760.94447784004</v>
      </c>
      <c r="L1119" s="444">
        <f t="shared" ca="1" si="106"/>
        <v>-34887387.619159453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-34887387.619159453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-145399.09687037198</v>
      </c>
      <c r="L1120" s="444">
        <f t="shared" ca="1" si="106"/>
        <v>-35041182.345759645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-35041182.345759645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-146039.90823120612</v>
      </c>
      <c r="L1121" s="444">
        <f t="shared" ca="1" si="106"/>
        <v>-35195617.883720674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-35195617.883720674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-146683.38963937707</v>
      </c>
      <c r="L1122" s="444">
        <f t="shared" ca="1" si="106"/>
        <v>-35350696.903089873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-35350696.903089873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-147329.55222008206</v>
      </c>
      <c r="L1123" s="444">
        <f t="shared" ca="1" si="106"/>
        <v>-35506422.08503978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-35506422.08503978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-147978.40714487334</v>
      </c>
      <c r="L1124" s="444">
        <f t="shared" ca="1" si="106"/>
        <v>-35662796.121914476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-35662796.121914476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-148629.96563185123</v>
      </c>
      <c r="L1125" s="444">
        <f t="shared" ca="1" si="106"/>
        <v>-35819821.717276148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-35819821.717276148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-149284.2389458582</v>
      </c>
      <c r="L1126" s="444">
        <f t="shared" ca="1" si="106"/>
        <v>-35977501.585951827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-35977501.585951827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-149941.23839867354</v>
      </c>
      <c r="L1127" s="444">
        <f t="shared" ca="1" si="106"/>
        <v>-36135838.454080321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-36135838.454080321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-150600.97534920892</v>
      </c>
      <c r="L1128" s="444">
        <f t="shared" ca="1" si="106"/>
        <v>-36294835.059159353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-36294835.059159353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-151263.46120370491</v>
      </c>
      <c r="L1129" s="444">
        <f t="shared" ca="1" si="106"/>
        <v>-36454494.150092877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-36454494.150092877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-151928.7074159279</v>
      </c>
      <c r="L1130" s="444">
        <f t="shared" ca="1" si="106"/>
        <v>-36614818.487238631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-36614818.487238631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-152596.72548736856</v>
      </c>
      <c r="L1131" s="444">
        <f t="shared" ca="1" si="106"/>
        <v>-36775810.842455819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-36775810.842455819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-153267.52696744018</v>
      </c>
      <c r="L1132" s="444">
        <f t="shared" ca="1" si="106"/>
        <v>-36937473.999153085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-36937473.999153085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-153941.12345367877</v>
      </c>
      <c r="L1133" s="444">
        <f t="shared" ca="1" si="106"/>
        <v>-37099810.752336584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-37099810.752336584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-154617.52659194334</v>
      </c>
      <c r="L1134" s="444">
        <f t="shared" ca="1" si="106"/>
        <v>-37262823.908658348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-37262823.908658348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-155296.74807661737</v>
      </c>
      <c r="L1135" s="444">
        <f t="shared" ca="1" si="106"/>
        <v>-37426516.286464788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-37426516.286464788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-155978.79965081086</v>
      </c>
      <c r="L1136" s="444">
        <f t="shared" ca="1" si="106"/>
        <v>-37590890.715845421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-37590890.715845421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-156663.6931065635</v>
      </c>
      <c r="L1137" s="444">
        <f t="shared" ca="1" si="106"/>
        <v>-37755950.038681805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-37755950.038681805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-157351.44028504845</v>
      </c>
      <c r="L1138" s="444">
        <f t="shared" ca="1" si="106"/>
        <v>-37921697.108696677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-37921697.108696677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-158042.05307677708</v>
      </c>
      <c r="L1139" s="444">
        <f t="shared" ca="1" si="106"/>
        <v>-38088134.791503273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-38088134.791503273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-158735.54342180456</v>
      </c>
      <c r="L1140" s="444">
        <f t="shared" ca="1" si="106"/>
        <v>-38255265.9646549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-38255265.9646549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-159431.92330993633</v>
      </c>
      <c r="L1141" s="444">
        <f t="shared" ca="1" si="106"/>
        <v>-38423093.51769466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-38423093.51769466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-160131.20478093534</v>
      </c>
      <c r="L1142" s="444">
        <f t="shared" ca="1" si="106"/>
        <v>-38591620.352205418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-38591620.352205418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-160833.39992473015</v>
      </c>
      <c r="L1143" s="444">
        <f t="shared" ca="1" si="106"/>
        <v>-38760849.381859973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-38760849.381859973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-161538.52088162414</v>
      </c>
      <c r="L1144" s="444">
        <f t="shared" ca="1" si="106"/>
        <v>-38930783.532471418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-38930783.532471418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-162246.57984250516</v>
      </c>
      <c r="L1145" s="444">
        <f t="shared" ca="1" si="106"/>
        <v>-39101425.742043748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-39101425.742043748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-162957.58904905655</v>
      </c>
      <c r="L1146" s="444">
        <f t="shared" ca="1" si="106"/>
        <v>-39272778.960822627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-39272778.960822627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-163671.56079396853</v>
      </c>
      <c r="L1147" s="444">
        <f t="shared" ca="1" si="106"/>
        <v>-39444846.151346415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-39444846.151346415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-164388.50742115098</v>
      </c>
      <c r="L1148" s="444">
        <f t="shared" ca="1" si="106"/>
        <v>-39617630.288497388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-39617630.288497388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-165108.44132594671</v>
      </c>
      <c r="L1149" s="444">
        <f t="shared" ca="1" si="106"/>
        <v>-39791134.359553158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-39791134.359553158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-165831.37495534576</v>
      </c>
      <c r="L1150" s="444">
        <f t="shared" ca="1" si="106"/>
        <v>-39965361.364238329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-39965361.364238329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-166557.32080820063</v>
      </c>
      <c r="L1151" s="444">
        <f t="shared" ca="1" si="106"/>
        <v>-40140314.314776354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-40140314.314776354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-167286.2914354424</v>
      </c>
      <c r="L1152" s="444">
        <f t="shared" ca="1" si="106"/>
        <v>-40315996.235941619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-40315996.235941619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-168018.29944029768</v>
      </c>
      <c r="L1153" s="444">
        <f t="shared" ca="1" si="106"/>
        <v>-40492410.165111735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-40492410.165111735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-168753.35747850648</v>
      </c>
      <c r="L1154" s="444">
        <f t="shared" ca="1" si="106"/>
        <v>-40669559.152320065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-40669559.152320065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-169491.4782585412</v>
      </c>
      <c r="L1155" s="444">
        <f t="shared" ca="1" si="106"/>
        <v>-40847446.26030843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-40847446.26030843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-170232.67454182604</v>
      </c>
      <c r="L1156" s="444">
        <f t="shared" ca="1" si="106"/>
        <v>-41026074.564580075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-41026074.564580075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-170976.9591429579</v>
      </c>
      <c r="L1157" s="444">
        <f t="shared" ca="1" si="106"/>
        <v>-41205447.153452858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-41205447.153452858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-171724.34492992784</v>
      </c>
      <c r="L1158" s="444">
        <f t="shared" ca="1" si="106"/>
        <v>-41385567.128112607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-41385567.128112607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-172474.84482434345</v>
      </c>
      <c r="L1159" s="444">
        <f t="shared" ca="1" si="106"/>
        <v>-41566437.602666773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-41566437.602666773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-173228.47180165249</v>
      </c>
      <c r="L1160" s="444">
        <f t="shared" ca="1" si="106"/>
        <v>-41748061.704198249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-41748061.704198249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-173985.23889136696</v>
      </c>
      <c r="L1161" s="444">
        <f t="shared" ca="1" si="106"/>
        <v>-41930442.572819442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-41930442.572819442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-174745.15917728859</v>
      </c>
      <c r="L1162" s="444">
        <f t="shared" ca="1" si="106"/>
        <v>-42113583.361726552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-42113583.361726552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-175508.24579773488</v>
      </c>
      <c r="L1163" s="444">
        <f t="shared" ca="1" si="106"/>
        <v>-42297487.237254113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-42297487.237254113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-176274.5119457664</v>
      </c>
      <c r="L1164" s="444">
        <f t="shared" ca="1" si="106"/>
        <v>-42482157.378929704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-42482157.378929704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-177043.97086941468</v>
      </c>
      <c r="L1165" s="444">
        <f t="shared" ca="1" si="106"/>
        <v>-42667596.979528941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-42667596.979528941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-177816.63587191151</v>
      </c>
      <c r="L1166" s="444">
        <f t="shared" ca="1" si="106"/>
        <v>-42853809.245130673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-42853809.245130673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-178592.52031191872</v>
      </c>
      <c r="L1167" s="444">
        <f t="shared" ca="1" si="106"/>
        <v>-43040797.395172417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-43040797.395172417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-179371.63760375933</v>
      </c>
      <c r="L1168" s="444">
        <f t="shared" ca="1" si="106"/>
        <v>-43228564.662505999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-43228564.662505999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-180119.01942710832</v>
      </c>
      <c r="L1169" s="444">
        <f t="shared" ca="1" si="106"/>
        <v>-43408683.681933105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-43408683.681933105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-180869.51534138795</v>
      </c>
      <c r="L1170" s="444">
        <f t="shared" ca="1" si="106"/>
        <v>-43589553.197274491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-43589553.197274491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-181623.13832197705</v>
      </c>
      <c r="L1171" s="444">
        <f t="shared" ca="1" si="106"/>
        <v>-43771176.335596465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-43771176.335596465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-182379.90139831859</v>
      </c>
      <c r="L1172" s="444">
        <f t="shared" ca="1" si="106"/>
        <v>-43953556.236994781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-43953556.236994781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-183139.81765414492</v>
      </c>
      <c r="L1173" s="444">
        <f t="shared" ca="1" si="106"/>
        <v>-44136696.054648928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-44136696.054648928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-183902.90022770385</v>
      </c>
      <c r="L1174" s="444">
        <f t="shared" ca="1" si="106"/>
        <v>-44320598.954876631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-44320598.954876631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-184669.16231198597</v>
      </c>
      <c r="L1175" s="444">
        <f t="shared" ca="1" si="106"/>
        <v>-44505268.117188618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-44505268.117188618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-185438.61715495258</v>
      </c>
      <c r="L1176" s="444">
        <f t="shared" ca="1" si="106"/>
        <v>-44690706.734343573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-44690706.734343573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-186211.27805976488</v>
      </c>
      <c r="L1177" s="444">
        <f t="shared" ca="1" si="106"/>
        <v>-44876918.012403339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-44876918.012403339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-186987.1583850139</v>
      </c>
      <c r="L1178" s="444">
        <f t="shared" ca="1" si="106"/>
        <v>-45063905.170788355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-45063905.170788355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-187766.27154495148</v>
      </c>
      <c r="L1179" s="444">
        <f t="shared" ca="1" si="106"/>
        <v>-45251671.442333303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-45251671.442333303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-188548.6310097221</v>
      </c>
      <c r="L1180" s="444">
        <f t="shared" ca="1" si="106"/>
        <v>-45440220.073343024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-45440220.073343024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-189334.25030559592</v>
      </c>
      <c r="L1181" s="444">
        <f t="shared" ca="1" si="106"/>
        <v>-45629554.323648617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-45629554.323648617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-190123.14301520257</v>
      </c>
      <c r="L1182" s="444">
        <f t="shared" ca="1" si="106"/>
        <v>-45819677.466663823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-45819677.466663823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-190915.32277776592</v>
      </c>
      <c r="L1183" s="444">
        <f t="shared" ca="1" si="106"/>
        <v>-46010592.789441586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-46010592.789441586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-191710.80328933994</v>
      </c>
      <c r="L1184" s="444">
        <f t="shared" ca="1" si="106"/>
        <v>-46202303.592730924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-46202303.592730924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-192509.59830304552</v>
      </c>
      <c r="L1185" s="444">
        <f t="shared" ca="1" si="106"/>
        <v>-46394813.191033967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-46394813.191033967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-193311.72162930819</v>
      </c>
      <c r="L1186" s="444">
        <f t="shared" ca="1" si="106"/>
        <v>-46588124.912663274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-46588124.912663274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-194117.18713609697</v>
      </c>
      <c r="L1187" s="444">
        <f t="shared" ca="1" si="106"/>
        <v>-46782242.099799372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-46782242.099799372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-194926.00874916406</v>
      </c>
      <c r="L1188" s="444">
        <f t="shared" ca="1" si="106"/>
        <v>-46977168.108548537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-46977168.108548537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-195738.20045228556</v>
      </c>
      <c r="L1189" s="444">
        <f t="shared" ca="1" si="106"/>
        <v>-47172906.30900082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-47172906.30900082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-196553.77628750342</v>
      </c>
      <c r="L1190" s="444">
        <f t="shared" ca="1" si="106"/>
        <v>-47369460.085288323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-47369460.085288323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-197372.75035536801</v>
      </c>
      <c r="L1191" s="444">
        <f t="shared" ca="1" si="106"/>
        <v>-47566832.835643694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-47566832.835643694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-198195.13681518205</v>
      </c>
      <c r="L1192" s="444">
        <f t="shared" ca="1" si="106"/>
        <v>-47765027.972458877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-47765027.972458877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-199020.94988524533</v>
      </c>
      <c r="L1193" s="444">
        <f t="shared" ca="1" si="106"/>
        <v>-47964048.922344118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-47964048.922344118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-199850.20384310049</v>
      </c>
      <c r="L1194" s="444">
        <f t="shared" ca="1" si="106"/>
        <v>-48163899.12618722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-48163899.12618722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-200682.91302578009</v>
      </c>
      <c r="L1195" s="444">
        <f t="shared" ca="1" si="106"/>
        <v>-48364582.039213002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-48364582.039213002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-201519.09183005418</v>
      </c>
      <c r="L1196" s="444">
        <f t="shared" ca="1" si="106"/>
        <v>-48566101.131043054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-48566101.131043054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-202358.75471267939</v>
      </c>
      <c r="L1197" s="444">
        <f t="shared" ca="1" si="106"/>
        <v>-48768459.885755733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-48768459.885755733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-203201.91619064889</v>
      </c>
      <c r="L1198" s="444">
        <f t="shared" ca="1" si="106"/>
        <v>-48971661.801946379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-48971661.801946379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-204048.59084144325</v>
      </c>
      <c r="L1199" s="444">
        <f t="shared" ca="1" si="106"/>
        <v>-49175710.392787822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-49175710.392787822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-204898.79330328258</v>
      </c>
      <c r="L1200" s="444">
        <f t="shared" ca="1" si="106"/>
        <v>-49380609.186091103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-49380609.186091103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-205752.5382753796</v>
      </c>
      <c r="L1201" s="444">
        <f t="shared" ca="1" si="106"/>
        <v>-49586361.724366479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-49586361.724366479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-206609.84051819367</v>
      </c>
      <c r="L1202" s="444">
        <f t="shared" ca="1" si="106"/>
        <v>-49792971.56488467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-49792971.56488467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-207470.71485368614</v>
      </c>
      <c r="L1203" s="444">
        <f t="shared" ca="1" si="106"/>
        <v>-50000442.279738359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-50000442.279738359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-208335.1761655765</v>
      </c>
      <c r="L1204" s="444">
        <f t="shared" ca="1" si="106"/>
        <v>-50208777.455903932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-50208777.455903932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-209203.23939959973</v>
      </c>
      <c r="L1205" s="444">
        <f t="shared" ca="1" si="106"/>
        <v>-50417980.69530353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-50417980.69530353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-210074.91956376471</v>
      </c>
      <c r="L1206" s="444">
        <f t="shared" ca="1" si="106"/>
        <v>-50628055.614867292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-50628055.614867292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-210950.23172861373</v>
      </c>
      <c r="L1207" s="444">
        <f t="shared" ca="1" si="106"/>
        <v>-50839005.846595906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-50839005.846595906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-211829.19102748294</v>
      </c>
      <c r="L1208" s="444">
        <f t="shared" ca="1" si="106"/>
        <v>-51050835.037623391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-51050835.037623391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-212711.81265676412</v>
      </c>
      <c r="L1209" s="444">
        <f t="shared" ca="1" si="106"/>
        <v>-51263546.850280158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-51263546.850280158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-213598.11187616733</v>
      </c>
      <c r="L1210" s="444">
        <f t="shared" ca="1" si="106"/>
        <v>-51477144.962156326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-51477144.962156326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-214488.10400898469</v>
      </c>
      <c r="L1211" s="444">
        <f t="shared" ca="1" si="106"/>
        <v>-51691633.066165313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-51691633.066165313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-215381.80444235547</v>
      </c>
      <c r="L1212" s="444">
        <f t="shared" ca="1" si="106"/>
        <v>-51907014.870607667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-51907014.870607667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-216279.22862753193</v>
      </c>
      <c r="L1213" s="444">
        <f t="shared" ca="1" si="106"/>
        <v>-52123294.099235199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-52123294.099235199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-217180.39208014667</v>
      </c>
      <c r="L1214" s="444">
        <f t="shared" ca="1" si="106"/>
        <v>-52340474.491315342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-52340474.491315342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-218085.3103804806</v>
      </c>
      <c r="L1215" s="444">
        <f t="shared" ca="1" si="106"/>
        <v>-52558559.801695824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-52558559.801695824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-218993.99917373259</v>
      </c>
      <c r="L1216" s="444">
        <f t="shared" ca="1" si="106"/>
        <v>-52777553.800869554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-52777553.800869554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-219906.47417028982</v>
      </c>
      <c r="L1217" s="444">
        <f t="shared" ca="1" si="106"/>
        <v>-52997460.275039844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-52997460.275039844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-220822.75114599935</v>
      </c>
      <c r="L1218" s="444">
        <f t="shared" ca="1" si="106"/>
        <v>-53218283.02618584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-53218283.02618584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-221742.845942441</v>
      </c>
      <c r="L1219" s="444">
        <f t="shared" ca="1" si="106"/>
        <v>-53440025.872128278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-53440025.872128278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-222666.77446720112</v>
      </c>
      <c r="L1220" s="444">
        <f t="shared" ca="1" si="106"/>
        <v>-53662692.646595478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-53662692.646595478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-223594.55269414786</v>
      </c>
      <c r="L1221" s="444">
        <f t="shared" ca="1" si="106"/>
        <v>-53886287.199289627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-53886287.199289627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-224526.19666370677</v>
      </c>
      <c r="L1222" s="444">
        <f t="shared" ca="1" si="106"/>
        <v>-54110813.395953335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-54110813.395953335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-225461.7224831389</v>
      </c>
      <c r="L1223" s="444">
        <f t="shared" ca="1" si="106"/>
        <v>-54336275.118436471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-54336275.118436471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-226401.14632681862</v>
      </c>
      <c r="L1224" s="444">
        <f t="shared" ca="1" si="106"/>
        <v>-54562676.264763288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-54562676.264763288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-227344.48443651371</v>
      </c>
      <c r="L1225" s="444">
        <f t="shared" ca="1" si="106"/>
        <v>-54790020.7491998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-54790020.7491998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-228291.75312166582</v>
      </c>
      <c r="L1226" s="444">
        <f t="shared" ca="1" si="106"/>
        <v>-55018312.502321467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-55018312.502321467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-229242.96875967277</v>
      </c>
      <c r="L1227" s="444">
        <f t="shared" ca="1" si="106"/>
        <v>-55247555.471081138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-55247555.471081138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-230198.1477961714</v>
      </c>
      <c r="L1228" s="444">
        <f t="shared" ca="1" si="106"/>
        <v>-55477753.618877307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-55477753.618877307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-231157.3067453221</v>
      </c>
      <c r="L1229" s="444">
        <f t="shared" ca="1" si="106"/>
        <v>-55708910.925622627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-55708910.925622627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-232120.46219009426</v>
      </c>
      <c r="L1230" s="444">
        <f t="shared" ca="1" si="106"/>
        <v>-55941031.387812719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-55941031.387812719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-233087.63078255299</v>
      </c>
      <c r="L1231" s="444">
        <f t="shared" ca="1" si="106"/>
        <v>-56174119.018595271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-56174119.018595271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-234058.82924414694</v>
      </c>
      <c r="L1232" s="444">
        <f t="shared" ca="1" si="106"/>
        <v>-56408177.847839415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-56408177.847839415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-235034.0743659976</v>
      </c>
      <c r="L1233" s="444">
        <f t="shared" ca="1" si="106"/>
        <v>-56643211.922205411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-56643211.922205411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-236013.38300918922</v>
      </c>
      <c r="L1234" s="444">
        <f t="shared" ca="1" si="106"/>
        <v>-56879225.305214599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-56879225.305214599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-236996.77210506078</v>
      </c>
      <c r="L1235" s="444">
        <f t="shared" ca="1" si="106"/>
        <v>-57116222.077319659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-57116222.077319659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-237984.25865549859</v>
      </c>
      <c r="L1236" s="444">
        <f t="shared" ca="1" si="106"/>
        <v>-57354206.335975155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-57354206.335975155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-238975.85973322985</v>
      </c>
      <c r="L1237" s="444">
        <f t="shared" ca="1" si="106"/>
        <v>-57593182.195708387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-57593182.195708387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-239971.59248211829</v>
      </c>
      <c r="L1238" s="444">
        <f t="shared" ca="1" si="106"/>
        <v>-57833153.788190506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-57833153.788190506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-240971.47411746043</v>
      </c>
      <c r="L1239" s="444">
        <f t="shared" ca="1" si="106"/>
        <v>-58074125.262307964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-58074125.262307964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-241975.52192628317</v>
      </c>
      <c r="L1240" s="444">
        <f t="shared" ca="1" si="106"/>
        <v>-58316100.784234248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-58316100.784234248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-242983.75326764269</v>
      </c>
      <c r="L1241" s="444">
        <f t="shared" ca="1" si="106"/>
        <v>-58559084.537501894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-58559084.537501894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-243996.18557292456</v>
      </c>
      <c r="L1242" s="444">
        <f t="shared" ca="1" si="106"/>
        <v>-58803080.723074816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-58803080.723074816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-245012.83634614505</v>
      </c>
      <c r="L1243" s="444">
        <f t="shared" ca="1" si="106"/>
        <v>-59048093.559420958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-59048093.559420958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-246033.72316425398</v>
      </c>
      <c r="L1244" s="444">
        <f t="shared" ca="1" si="106"/>
        <v>-59294127.282585211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-59294127.282585211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-247058.86367743838</v>
      </c>
      <c r="L1245" s="444">
        <f t="shared" ca="1" si="106"/>
        <v>-59541186.146262653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-59541186.146262653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-248088.27560942771</v>
      </c>
      <c r="L1246" s="444">
        <f t="shared" ca="1" si="106"/>
        <v>-59789274.421872079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-59789274.421872079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-249121.97675780032</v>
      </c>
      <c r="L1247" s="444">
        <f t="shared" ca="1" si="106"/>
        <v>-60038396.398629881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-60038396.398629881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-250159.98499429121</v>
      </c>
      <c r="L1248" s="444">
        <f t="shared" ca="1" si="106"/>
        <v>-60288556.383624174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-60288556.383624174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-251202.31826510071</v>
      </c>
      <c r="L1249" s="444">
        <f t="shared" ca="1" si="106"/>
        <v>-60539758.701889277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-60539758.701889277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-252248.99459120529</v>
      </c>
      <c r="L1250" s="444">
        <f t="shared" ca="1" si="106"/>
        <v>-60792007.696480483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-60792007.696480483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-253300.03206866866</v>
      </c>
      <c r="L1251" s="444">
        <f t="shared" ca="1" si="106"/>
        <v>-61045307.728549153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-61045307.728549153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-254355.44886895476</v>
      </c>
      <c r="L1252" s="444">
        <f t="shared" ca="1" si="106"/>
        <v>-61299663.177418105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-61299663.177418105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-255415.26323924211</v>
      </c>
      <c r="L1253" s="444">
        <f t="shared" ca="1" si="106"/>
        <v>-61555078.440657347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-61555078.440657347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-256479.49350273894</v>
      </c>
      <c r="L1254" s="444">
        <f t="shared" ca="1" si="106"/>
        <v>-61811557.934160084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-61811557.934160084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-257548.1580590003</v>
      </c>
      <c r="L1255" s="444">
        <f t="shared" ca="1" si="106"/>
        <v>-62069106.092219085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-62069106.092219085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-258621.27538424623</v>
      </c>
      <c r="L1256" s="444">
        <f t="shared" ca="1" si="106"/>
        <v>-62327727.367603332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-62327727.367603332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-259698.86403168054</v>
      </c>
      <c r="L1257" s="444">
        <f t="shared" ca="1" si="106"/>
        <v>-62587426.231635012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-62587426.231635012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-260780.94263181253</v>
      </c>
      <c r="L1258" s="444">
        <f t="shared" ca="1" si="106"/>
        <v>-62848207.174266823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-62848207.174266823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-261867.52989277843</v>
      </c>
      <c r="L1259" s="444">
        <f t="shared" ca="1" si="106"/>
        <v>-63110074.704159603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-63110074.704159603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-262958.64460066502</v>
      </c>
      <c r="L1260" s="444">
        <f t="shared" ca="1" si="106"/>
        <v>-63373033.34876027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-63373033.34876027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-264054.30561983446</v>
      </c>
      <c r="L1261" s="444">
        <f t="shared" ca="1" si="106"/>
        <v>-63637087.654380105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-63637087.654380105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-265154.53189325047</v>
      </c>
      <c r="L1262" s="444">
        <f t="shared" ca="1" si="106"/>
        <v>-63902242.186273359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-63902242.186273359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-266259.3424428057</v>
      </c>
      <c r="L1263" s="444">
        <f t="shared" ca="1" si="106"/>
        <v>-64168501.528716162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-64168501.528716162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-267368.75636965065</v>
      </c>
      <c r="L1264" s="444">
        <f t="shared" ca="1" si="106"/>
        <v>-64435870.285085812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-64435870.285085812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-268482.79285452422</v>
      </c>
      <c r="L1265" s="444">
        <f t="shared" ca="1" si="106"/>
        <v>-64704353.077940337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-64704353.077940337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-269601.47115808475</v>
      </c>
      <c r="L1266" s="444">
        <f t="shared" ca="1" si="106"/>
        <v>-64973954.549098425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-64973954.549098425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-270724.81062124344</v>
      </c>
      <c r="L1267" s="444">
        <f t="shared" ca="1" si="106"/>
        <v>-65244679.359719671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-65244679.359719671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-271852.83066549862</v>
      </c>
      <c r="L1268" s="444">
        <f t="shared" ca="1" si="106"/>
        <v>-65516532.19038517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-65516532.19038517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-272985.55079327151</v>
      </c>
      <c r="L1269" s="444">
        <f t="shared" ca="1" si="106"/>
        <v>-65789517.741178438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-65789517.741178438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-274122.99058824347</v>
      </c>
      <c r="L1270" s="444">
        <f t="shared" ca="1" si="106"/>
        <v>-66063640.731766678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-66063640.731766678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-275265.1697156945</v>
      </c>
      <c r="L1271" s="444">
        <f t="shared" ca="1" si="106"/>
        <v>-66338905.901482373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-66338905.901482373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-276412.10792284319</v>
      </c>
      <c r="L1272" s="444">
        <f t="shared" ca="1" si="106"/>
        <v>-66615318.009405218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-66615318.009405218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-277563.82503918838</v>
      </c>
      <c r="L1273" s="444">
        <f t="shared" ca="1" si="106"/>
        <v>-66892881.834444404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-66892881.834444404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-278720.3409768517</v>
      </c>
      <c r="L1274" s="444">
        <f t="shared" ca="1" si="106"/>
        <v>-67171602.175421253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-67171602.175421253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-279881.67573092191</v>
      </c>
      <c r="L1275" s="444">
        <f t="shared" ca="1" si="106"/>
        <v>-67451483.851152182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-67451483.851152182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-281047.84937980073</v>
      </c>
      <c r="L1276" s="444">
        <f t="shared" ca="1" si="106"/>
        <v>-67732531.700531989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-67732531.700531989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-282218.88208554994</v>
      </c>
      <c r="L1277" s="444">
        <f t="shared" ca="1" si="106"/>
        <v>-68014750.582617536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-68014750.582617536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-283394.79409423971</v>
      </c>
      <c r="L1278" s="444">
        <f t="shared" ca="1" si="106"/>
        <v>-68298145.376711771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-68298145.376711771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-284575.60573629907</v>
      </c>
      <c r="L1279" s="444">
        <f t="shared" ca="1" si="106"/>
        <v>-68582720.982448071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-68582720.982448071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-285761.33742686699</v>
      </c>
      <c r="L1280" s="444">
        <f t="shared" ca="1" si="106"/>
        <v>-68868482.319874942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-68868482.319874942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-286952.0096661456</v>
      </c>
      <c r="L1281" s="444">
        <f t="shared" ca="1" si="106"/>
        <v>-69155434.329541087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-69155434.329541087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-288147.64303975453</v>
      </c>
      <c r="L1282" s="444">
        <f t="shared" ca="1" si="106"/>
        <v>-69443581.972580835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-69443581.972580835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-289348.2582190868</v>
      </c>
      <c r="L1283" s="444">
        <f t="shared" ref="L1283:L1537" ca="1" si="127">I1283-J1283+K1283</f>
        <v>-69732930.230799928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-69732930.230799928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-290553.87596166634</v>
      </c>
      <c r="L1284" s="444">
        <f t="shared" ca="1" si="127"/>
        <v>-70023484.10676159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-70023484.10676159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-291764.5171115066</v>
      </c>
      <c r="L1285" s="444">
        <f t="shared" ca="1" si="127"/>
        <v>-70315248.6238731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-70315248.6238731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-292980.20259947126</v>
      </c>
      <c r="L1286" s="444">
        <f t="shared" ca="1" si="127"/>
        <v>-70608228.826472566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-70608228.826472566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-294200.95344363566</v>
      </c>
      <c r="L1287" s="444">
        <f t="shared" ca="1" si="127"/>
        <v>-70902429.779916197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-70902429.779916197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-295426.7907496508</v>
      </c>
      <c r="L1288" s="444">
        <f t="shared" ca="1" si="127"/>
        <v>-71197856.570665851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-71197856.570665851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-296657.73571110773</v>
      </c>
      <c r="L1289" s="444">
        <f t="shared" ca="1" si="127"/>
        <v>-71494514.306376964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-71494514.306376964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-297893.80960990401</v>
      </c>
      <c r="L1290" s="444">
        <f t="shared" ca="1" si="127"/>
        <v>-71792408.115986869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-71792408.115986869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-299135.03381661198</v>
      </c>
      <c r="L1291" s="444">
        <f t="shared" ca="1" si="127"/>
        <v>-72091543.149803475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-72091543.149803475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-300381.42979084782</v>
      </c>
      <c r="L1292" s="444">
        <f t="shared" ca="1" si="127"/>
        <v>-72391924.579594329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-72391924.579594329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-301633.01908164303</v>
      </c>
      <c r="L1293" s="444">
        <f t="shared" ca="1" si="127"/>
        <v>-72693557.598675966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-72693557.598675966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-302889.8233278165</v>
      </c>
      <c r="L1294" s="444">
        <f t="shared" ca="1" si="127"/>
        <v>-72996447.422003776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-72996447.422003776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-304151.86425834906</v>
      </c>
      <c r="L1295" s="444">
        <f t="shared" ca="1" si="127"/>
        <v>-73300599.286262125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-73300599.286262125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-305419.16369275883</v>
      </c>
      <c r="L1296" s="444">
        <f t="shared" ca="1" si="127"/>
        <v>-73606018.449954882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-73606018.449954882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-306691.74354147865</v>
      </c>
      <c r="L1297" s="444">
        <f t="shared" ca="1" si="127"/>
        <v>-73912710.193496361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-73912710.193496361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-307969.62580623484</v>
      </c>
      <c r="L1298" s="444">
        <f t="shared" ca="1" si="127"/>
        <v>-74220679.819302604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-74220679.819302604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-309252.83258042752</v>
      </c>
      <c r="L1299" s="444">
        <f t="shared" ca="1" si="127"/>
        <v>-74529932.651883036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-74529932.651883036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-310541.38604951266</v>
      </c>
      <c r="L1300" s="444">
        <f t="shared" ca="1" si="127"/>
        <v>-74840474.037932545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-74840474.037932545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-311835.3084913856</v>
      </c>
      <c r="L1301" s="444">
        <f t="shared" ca="1" si="127"/>
        <v>-75152309.346423924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-75152309.346423924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-313134.62227676634</v>
      </c>
      <c r="L1302" s="444">
        <f t="shared" ca="1" si="127"/>
        <v>-75465443.968700692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-75465443.968700692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-314439.34986958624</v>
      </c>
      <c r="L1303" s="444">
        <f t="shared" ca="1" si="127"/>
        <v>-75779883.318570271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-75779883.318570271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-315749.51382737613</v>
      </c>
      <c r="L1304" s="444">
        <f t="shared" ca="1" si="127"/>
        <v>-76095632.832397655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-76095632.832397655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-317065.13680165692</v>
      </c>
      <c r="L1305" s="444">
        <f t="shared" ca="1" si="127"/>
        <v>-76412697.969199315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-76412697.969199315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-318386.24153833045</v>
      </c>
      <c r="L1306" s="444">
        <f t="shared" ca="1" si="127"/>
        <v>-76731084.210737646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-76731084.210737646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-319712.85087807354</v>
      </c>
      <c r="L1307" s="444">
        <f t="shared" ca="1" si="127"/>
        <v>-77050797.06161572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-77050797.06161572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-321044.98775673215</v>
      </c>
      <c r="L1308" s="444">
        <f t="shared" ca="1" si="127"/>
        <v>-77371842.04937245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-77371842.04937245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-322382.67520571855</v>
      </c>
      <c r="L1309" s="444">
        <f t="shared" ca="1" si="127"/>
        <v>-77694224.724578172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-77694224.724578172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-323725.93635240907</v>
      </c>
      <c r="L1310" s="444">
        <f t="shared" ca="1" si="127"/>
        <v>-78017950.660930574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-78017950.660930574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-325074.79442054406</v>
      </c>
      <c r="L1311" s="444">
        <f t="shared" ca="1" si="127"/>
        <v>-78343025.455351114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-78343025.455351114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-326429.27273062966</v>
      </c>
      <c r="L1312" s="444">
        <f t="shared" ca="1" si="127"/>
        <v>-78669454.728081748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-78669454.728081748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-327789.39470034064</v>
      </c>
      <c r="L1313" s="444">
        <f t="shared" ca="1" si="127"/>
        <v>-78997244.122782081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-78997244.122782081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-329155.18384492531</v>
      </c>
      <c r="L1314" s="444">
        <f t="shared" ca="1" si="127"/>
        <v>-79326399.306627005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-79326399.306627005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-330526.6637776125</v>
      </c>
      <c r="L1315" s="444">
        <f t="shared" ca="1" si="127"/>
        <v>-79656925.970404625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-79656925.970404625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-331903.85821001924</v>
      </c>
      <c r="L1316" s="444">
        <f t="shared" ca="1" si="127"/>
        <v>-79988829.828614637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-79988829.828614637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-333286.79095256096</v>
      </c>
      <c r="L1317" s="444">
        <f t="shared" ca="1" si="127"/>
        <v>-80322116.619567201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-80322116.619567201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-334675.48591486335</v>
      </c>
      <c r="L1318" s="444">
        <f t="shared" ca="1" si="127"/>
        <v>-80656792.105482057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-80656792.105482057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-336069.96710617526</v>
      </c>
      <c r="L1319" s="444">
        <f t="shared" ca="1" si="127"/>
        <v>-80992862.072588235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-80992862.072588235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-337470.25863578432</v>
      </c>
      <c r="L1320" s="444">
        <f t="shared" ca="1" si="127"/>
        <v>-81330332.331224024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-81330332.331224024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-338876.38471343345</v>
      </c>
      <c r="L1321" s="444">
        <f t="shared" ca="1" si="127"/>
        <v>-81669208.715937451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-81669208.715937451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-340288.36964973935</v>
      </c>
      <c r="L1322" s="444">
        <f t="shared" ca="1" si="127"/>
        <v>-82009497.085587189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-82009497.085587189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-341706.2378566133</v>
      </c>
      <c r="L1323" s="444">
        <f t="shared" ca="1" si="127"/>
        <v>-82351203.3234438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-82351203.3234438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-343130.01384768251</v>
      </c>
      <c r="L1324" s="444">
        <f t="shared" ca="1" si="127"/>
        <v>-82694333.337291479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-82694333.337291479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-344559.72223871452</v>
      </c>
      <c r="L1325" s="444">
        <f t="shared" ca="1" si="127"/>
        <v>-83038893.059530199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-83038893.059530199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-345995.38774804247</v>
      </c>
      <c r="L1326" s="444">
        <f t="shared" ca="1" si="127"/>
        <v>-83384888.447278246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-83384888.447278246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-347437.03519699269</v>
      </c>
      <c r="L1327" s="444">
        <f t="shared" ca="1" si="127"/>
        <v>-83732325.482475236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-83732325.482475236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-348884.6895103135</v>
      </c>
      <c r="L1328" s="444">
        <f t="shared" ca="1" si="127"/>
        <v>-84081210.171985552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-84081210.171985552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-350338.37571660645</v>
      </c>
      <c r="L1329" s="444">
        <f t="shared" ca="1" si="127"/>
        <v>-84431548.547702163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-84431548.547702163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-351798.11894875899</v>
      </c>
      <c r="L1330" s="444">
        <f t="shared" ca="1" si="127"/>
        <v>-84783346.666650921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-84783346.666650921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-353263.94444437884</v>
      </c>
      <c r="L1331" s="444">
        <f t="shared" ca="1" si="127"/>
        <v>-85136610.611095294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-85136610.611095294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-354735.87754623039</v>
      </c>
      <c r="L1332" s="444">
        <f t="shared" ca="1" si="127"/>
        <v>-85491346.48864153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-85491346.48864153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-356213.94370267302</v>
      </c>
      <c r="L1333" s="444">
        <f t="shared" ca="1" si="127"/>
        <v>-85847560.432344198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-85847560.432344198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-357698.16846810083</v>
      </c>
      <c r="L1334" s="444">
        <f t="shared" ca="1" si="127"/>
        <v>-86205258.600812301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-86205258.600812301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-359188.57750338456</v>
      </c>
      <c r="L1335" s="444">
        <f t="shared" ca="1" si="127"/>
        <v>-86564447.178315684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-86564447.178315684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-360685.19657631533</v>
      </c>
      <c r="L1336" s="444">
        <f t="shared" ca="1" si="127"/>
        <v>-86925132.374891996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-86925132.374891996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-362188.05156205001</v>
      </c>
      <c r="L1337" s="444">
        <f t="shared" ca="1" si="127"/>
        <v>-87287320.426454052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-87287320.426454052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-363697.16844355856</v>
      </c>
      <c r="L1338" s="444">
        <f t="shared" ca="1" si="127"/>
        <v>-87651017.594897613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-87651017.594897613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-365212.57331207336</v>
      </c>
      <c r="L1339" s="444">
        <f t="shared" ca="1" si="127"/>
        <v>-88016230.168209687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-88016230.168209687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-366734.29236754036</v>
      </c>
      <c r="L1340" s="444">
        <f t="shared" ca="1" si="127"/>
        <v>-88382964.460577235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-88382964.460577235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-368262.35191907181</v>
      </c>
      <c r="L1341" s="444">
        <f t="shared" ca="1" si="127"/>
        <v>-88751226.812496305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-88751226.812496305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-369796.77838540124</v>
      </c>
      <c r="L1342" s="444">
        <f t="shared" ca="1" si="127"/>
        <v>-89121023.590881705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-89121023.590881705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-371337.59829534043</v>
      </c>
      <c r="L1343" s="444">
        <f t="shared" ca="1" si="127"/>
        <v>-89492361.189177051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-89492361.189177051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-372884.83828823769</v>
      </c>
      <c r="L1344" s="444">
        <f t="shared" ca="1" si="127"/>
        <v>-89865246.027465284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-89865246.027465284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-374438.52511443867</v>
      </c>
      <c r="L1345" s="444">
        <f t="shared" ca="1" si="127"/>
        <v>-90239684.552579716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-90239684.552579716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-375998.68563574878</v>
      </c>
      <c r="L1346" s="444">
        <f t="shared" ca="1" si="127"/>
        <v>-90615683.238215461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-90615683.238215461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-377565.34682589775</v>
      </c>
      <c r="L1347" s="444">
        <f t="shared" ca="1" si="127"/>
        <v>-90993248.585041359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-90993248.585041359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-379138.53577100567</v>
      </c>
      <c r="L1348" s="444">
        <f t="shared" ca="1" si="127"/>
        <v>-91372387.120812371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-91372387.120812371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-380718.27967005153</v>
      </c>
      <c r="L1349" s="444">
        <f t="shared" ca="1" si="127"/>
        <v>-91753105.400482416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-91753105.400482416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-382304.60583534342</v>
      </c>
      <c r="L1350" s="444">
        <f t="shared" ca="1" si="127"/>
        <v>-92135410.006317765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-92135410.006317765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-383897.54169299069</v>
      </c>
      <c r="L1351" s="444">
        <f t="shared" ca="1" si="127"/>
        <v>-92519307.548010752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-92519307.548010752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-385497.11478337814</v>
      </c>
      <c r="L1352" s="444">
        <f t="shared" ca="1" si="127"/>
        <v>-92904804.662794128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-92904804.662794128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-387103.35276164219</v>
      </c>
      <c r="L1353" s="444">
        <f t="shared" ca="1" si="127"/>
        <v>-93291908.015555769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-93291908.015555769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-388716.28339814901</v>
      </c>
      <c r="L1354" s="444">
        <f t="shared" ca="1" si="127"/>
        <v>-93680624.298953921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-93680624.298953921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-390335.93457897467</v>
      </c>
      <c r="L1355" s="444">
        <f t="shared" ca="1" si="127"/>
        <v>-94070960.233532891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-94070960.233532891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-391962.33430638706</v>
      </c>
      <c r="L1356" s="444">
        <f t="shared" ca="1" si="127"/>
        <v>-94462922.56783928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-94462922.56783928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-393595.51069933031</v>
      </c>
      <c r="L1357" s="444">
        <f t="shared" ca="1" si="127"/>
        <v>-94856518.078538612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-94856518.078538612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-395235.49199391087</v>
      </c>
      <c r="L1358" s="444">
        <f t="shared" ca="1" si="127"/>
        <v>-95251753.570532516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-95251753.570532516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-396882.3065438855</v>
      </c>
      <c r="L1359" s="444">
        <f t="shared" ca="1" si="127"/>
        <v>-95648635.877076402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-95648635.877076402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-398535.98282115167</v>
      </c>
      <c r="L1360" s="444">
        <f t="shared" ca="1" si="127"/>
        <v>-96047171.859897554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-96047171.859897554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-400196.54941623978</v>
      </c>
      <c r="L1361" s="444">
        <f t="shared" ca="1" si="127"/>
        <v>-96447368.409313798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-96447368.409313798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-401864.03503880749</v>
      </c>
      <c r="L1362" s="444">
        <f t="shared" ca="1" si="127"/>
        <v>-96849232.444352612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-96849232.444352612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-403538.46851813589</v>
      </c>
      <c r="L1363" s="444">
        <f t="shared" ca="1" si="127"/>
        <v>-97252770.91287075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-97252770.91287075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-405219.87880362815</v>
      </c>
      <c r="L1364" s="444">
        <f t="shared" ca="1" si="127"/>
        <v>-97657990.791674376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-97657990.791674376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-406908.29496530991</v>
      </c>
      <c r="L1365" s="444">
        <f t="shared" ca="1" si="127"/>
        <v>-98064899.086639687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-98064899.086639687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-408603.74619433202</v>
      </c>
      <c r="L1366" s="444">
        <f t="shared" ca="1" si="127"/>
        <v>-98473502.83283402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-98473502.83283402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-410306.26180347509</v>
      </c>
      <c r="L1367" s="444">
        <f t="shared" ca="1" si="127"/>
        <v>-98883809.094637498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-98883809.094637498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-412015.87122765626</v>
      </c>
      <c r="L1368" s="444">
        <f t="shared" ca="1" si="127"/>
        <v>-99295824.96586515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-99295824.96586515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-413732.60402443813</v>
      </c>
      <c r="L1369" s="444">
        <f t="shared" ca="1" si="127"/>
        <v>-99709557.56988959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-99709557.56988959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-415456.48987453996</v>
      </c>
      <c r="L1370" s="444">
        <f t="shared" ca="1" si="127"/>
        <v>-100125014.05976413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-100125014.05976413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-417187.55858235055</v>
      </c>
      <c r="L1371" s="444">
        <f t="shared" ca="1" si="127"/>
        <v>-100542201.61834648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-100542201.61834648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-418925.84007644368</v>
      </c>
      <c r="L1372" s="444">
        <f t="shared" ca="1" si="127"/>
        <v>-100961127.45842293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-100961127.45842293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-420671.36441009556</v>
      </c>
      <c r="L1373" s="444">
        <f t="shared" ca="1" si="127"/>
        <v>-101381798.82283303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-101381798.82283303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-422424.16176180431</v>
      </c>
      <c r="L1374" s="444">
        <f t="shared" ca="1" si="127"/>
        <v>-101804222.98459484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-101804222.98459484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-424184.2624358118</v>
      </c>
      <c r="L1375" s="444">
        <f t="shared" ca="1" si="127"/>
        <v>-102228407.24703065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-102228407.24703065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-425951.69686262769</v>
      </c>
      <c r="L1376" s="444">
        <f t="shared" ca="1" si="127"/>
        <v>-102654358.94389327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-102654358.94389327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-427726.49559955526</v>
      </c>
      <c r="L1377" s="444">
        <f t="shared" ca="1" si="127"/>
        <v>-103082085.43949282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-103082085.43949282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-429508.68933122006</v>
      </c>
      <c r="L1378" s="444">
        <f t="shared" ca="1" si="127"/>
        <v>-103511594.12882404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-103511594.12882404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-431298.30887010018</v>
      </c>
      <c r="L1379" s="444">
        <f t="shared" ca="1" si="127"/>
        <v>-103942892.43769415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-103942892.43769415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-433095.38515705895</v>
      </c>
      <c r="L1380" s="444">
        <f t="shared" ca="1" si="127"/>
        <v>-104375987.82285121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-104375987.82285121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-434899.94926188001</v>
      </c>
      <c r="L1381" s="444">
        <f t="shared" ca="1" si="127"/>
        <v>-104810887.77211308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-104810887.77211308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-436712.0323838045</v>
      </c>
      <c r="L1382" s="444">
        <f t="shared" ca="1" si="127"/>
        <v>-105247599.80449688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-105247599.80449688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-438531.66585207038</v>
      </c>
      <c r="L1383" s="444">
        <f t="shared" ca="1" si="127"/>
        <v>-105686131.47034895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-105686131.47034895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-440358.88112645404</v>
      </c>
      <c r="L1384" s="444">
        <f t="shared" ca="1" si="127"/>
        <v>-106126490.3514754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-106126490.3514754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-442193.7097978142</v>
      </c>
      <c r="L1385" s="444">
        <f t="shared" ca="1" si="127"/>
        <v>-106568684.06127322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-106568684.06127322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-444036.18358863832</v>
      </c>
      <c r="L1386" s="444">
        <f t="shared" ca="1" si="127"/>
        <v>-107012720.24486186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-107012720.24486186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-445886.33435359108</v>
      </c>
      <c r="L1387" s="444">
        <f t="shared" ca="1" si="127"/>
        <v>-107458606.57921545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-107458606.57921545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-447744.19408006436</v>
      </c>
      <c r="L1388" s="444">
        <f t="shared" ca="1" si="127"/>
        <v>-107906350.77329552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-107906350.77329552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-449609.79488873133</v>
      </c>
      <c r="L1389" s="444">
        <f t="shared" ca="1" si="127"/>
        <v>-108355960.56818426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-108355960.56818426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-451483.16903410107</v>
      </c>
      <c r="L1390" s="444">
        <f t="shared" ca="1" si="127"/>
        <v>-108807443.73721835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-108807443.73721835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-453364.34890507651</v>
      </c>
      <c r="L1391" s="444">
        <f t="shared" ca="1" si="127"/>
        <v>-109260808.08612342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-109260808.08612342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-455253.36702551431</v>
      </c>
      <c r="L1392" s="444">
        <f t="shared" ca="1" si="127"/>
        <v>-109716061.45314893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-109716061.45314893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-457150.2560547872</v>
      </c>
      <c r="L1393" s="444">
        <f t="shared" ca="1" si="127"/>
        <v>-110173211.70920372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-110173211.70920372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-459055.04878834885</v>
      </c>
      <c r="L1394" s="444">
        <f t="shared" ca="1" si="127"/>
        <v>-110632266.75799207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-110632266.75799207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-460967.77815830032</v>
      </c>
      <c r="L1395" s="444">
        <f t="shared" ca="1" si="127"/>
        <v>-111093234.53615038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-111093234.53615038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-462888.47723396</v>
      </c>
      <c r="L1396" s="444">
        <f t="shared" ca="1" si="127"/>
        <v>-111556123.01338434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-111556123.01338434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-464817.17922243476</v>
      </c>
      <c r="L1397" s="444">
        <f t="shared" ca="1" si="127"/>
        <v>-112020940.19260678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-112020940.19260678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-466753.91746919497</v>
      </c>
      <c r="L1398" s="444">
        <f t="shared" ca="1" si="127"/>
        <v>-112487694.11007597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-112487694.11007597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-468698.7254586498</v>
      </c>
      <c r="L1399" s="444">
        <f t="shared" ca="1" si="127"/>
        <v>-112956392.83553462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-112956392.83553462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-470651.63681472756</v>
      </c>
      <c r="L1400" s="444">
        <f t="shared" ca="1" si="127"/>
        <v>-113427044.47234935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-113427044.47234935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-472612.68530145567</v>
      </c>
      <c r="L1401" s="444">
        <f t="shared" ca="1" si="127"/>
        <v>-113899657.1576508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-113899657.1576508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-474581.90482354508</v>
      </c>
      <c r="L1402" s="444">
        <f t="shared" ca="1" si="127"/>
        <v>-114374239.06247434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-114374239.06247434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-476559.32942697644</v>
      </c>
      <c r="L1403" s="444">
        <f t="shared" ca="1" si="127"/>
        <v>-114850798.39190131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-114850798.39190131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-478544.99329958879</v>
      </c>
      <c r="L1404" s="444">
        <f t="shared" ca="1" si="127"/>
        <v>-115329343.3852009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-115329343.3852009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-480538.93077167042</v>
      </c>
      <c r="L1405" s="444">
        <f t="shared" ca="1" si="127"/>
        <v>-115809882.31597257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-115809882.31597257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-482541.17631655233</v>
      </c>
      <c r="L1406" s="444">
        <f t="shared" ca="1" si="127"/>
        <v>-116292423.49228913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-116292423.49228913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-484551.76455120469</v>
      </c>
      <c r="L1407" s="444">
        <f t="shared" ca="1" si="127"/>
        <v>-116776975.25684033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-116776975.25684033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-486570.73023683479</v>
      </c>
      <c r="L1408" s="444">
        <f t="shared" ca="1" si="127"/>
        <v>-117263545.98707716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-117263545.98707716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-488598.10827948817</v>
      </c>
      <c r="L1409" s="444">
        <f t="shared" ca="1" si="127"/>
        <v>-117752144.09535664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-117752144.09535664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-490633.93373065267</v>
      </c>
      <c r="L1410" s="444">
        <f t="shared" ca="1" si="127"/>
        <v>-118242778.02908729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-118242778.02908729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-492678.24178786372</v>
      </c>
      <c r="L1411" s="444">
        <f t="shared" ca="1" si="127"/>
        <v>-118735456.27087516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-118735456.27087516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-494731.06779531314</v>
      </c>
      <c r="L1412" s="444">
        <f t="shared" ca="1" si="127"/>
        <v>-119230187.33867046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-119230187.33867046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-496792.44724446023</v>
      </c>
      <c r="L1413" s="444">
        <f t="shared" ca="1" si="127"/>
        <v>-119726979.78591493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-119726979.78591493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-498862.41577464552</v>
      </c>
      <c r="L1414" s="444">
        <f t="shared" ca="1" si="127"/>
        <v>-120225842.20168957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-120225842.20168957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-500941.00917370646</v>
      </c>
      <c r="L1415" s="444">
        <f t="shared" ca="1" si="127"/>
        <v>-120726783.21086328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-120726783.21086328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-503028.26337859698</v>
      </c>
      <c r="L1416" s="444">
        <f t="shared" ca="1" si="127"/>
        <v>-121229811.47424187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-121229811.47424187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-505124.21447600779</v>
      </c>
      <c r="L1417" s="444">
        <f t="shared" ca="1" si="127"/>
        <v>-121734935.68871787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-121734935.68871787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-507228.89870299114</v>
      </c>
      <c r="L1418" s="444">
        <f t="shared" ca="1" si="127"/>
        <v>-122242164.58742087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-122242164.58742087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-509342.35244758695</v>
      </c>
      <c r="L1419" s="444">
        <f t="shared" ca="1" si="127"/>
        <v>-122751506.93986845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-122751506.93986845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-511464.61224945186</v>
      </c>
      <c r="L1420" s="444">
        <f t="shared" ca="1" si="127"/>
        <v>-123262971.5521179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-123262971.5521179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-513595.71480049123</v>
      </c>
      <c r="L1421" s="444">
        <f t="shared" ca="1" si="127"/>
        <v>-123776567.26691839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-123776567.26691839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-515735.69694549328</v>
      </c>
      <c r="L1422" s="444">
        <f t="shared" ca="1" si="127"/>
        <v>-124292302.96386388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-124292302.96386388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-517884.59568276611</v>
      </c>
      <c r="L1423" s="444">
        <f t="shared" ca="1" si="127"/>
        <v>-124810187.55954665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-124810187.55954665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-520042.44816477777</v>
      </c>
      <c r="L1424" s="444">
        <f t="shared" ca="1" si="127"/>
        <v>-125330230.00771143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-125330230.00771143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-522209.29169879755</v>
      </c>
      <c r="L1425" s="444">
        <f t="shared" ca="1" si="127"/>
        <v>-125852439.29941022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-125852439.29941022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-524385.16374754254</v>
      </c>
      <c r="L1426" s="444">
        <f t="shared" ca="1" si="127"/>
        <v>-126376824.46315777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-126376824.46315777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-526570.10192982398</v>
      </c>
      <c r="L1427" s="444">
        <f t="shared" ca="1" si="127"/>
        <v>-126903394.5650876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-126903394.5650876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-528764.14402119839</v>
      </c>
      <c r="L1428" s="444">
        <f t="shared" ca="1" si="127"/>
        <v>-127432158.7091088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-127432158.7091088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-530967.32795462001</v>
      </c>
      <c r="L1429" s="444">
        <f t="shared" ca="1" si="127"/>
        <v>-127963126.03706342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-127963126.03706342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-533179.69182109763</v>
      </c>
      <c r="L1430" s="444">
        <f t="shared" ca="1" si="127"/>
        <v>-128496305.72888452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-128496305.72888452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-535401.27387035219</v>
      </c>
      <c r="L1431" s="444">
        <f t="shared" ca="1" si="127"/>
        <v>-129031707.00275487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-129031707.00275487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-537632.1125114786</v>
      </c>
      <c r="L1432" s="444">
        <f t="shared" ca="1" si="127"/>
        <v>-129569339.11526635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-129569339.11526635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-539872.24631360976</v>
      </c>
      <c r="L1433" s="444">
        <f t="shared" ca="1" si="127"/>
        <v>-130109211.36157997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-130109211.36157997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-542121.71400658321</v>
      </c>
      <c r="L1434" s="444">
        <f t="shared" ca="1" si="127"/>
        <v>-130651333.07558656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-130651333.07558656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-544380.55448161066</v>
      </c>
      <c r="L1435" s="444">
        <f t="shared" ca="1" si="127"/>
        <v>-131195713.63006817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-131195713.63006817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-546648.8067919506</v>
      </c>
      <c r="L1436" s="444">
        <f t="shared" ca="1" si="127"/>
        <v>-131742362.43686011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-131742362.43686011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-548926.51015358383</v>
      </c>
      <c r="L1437" s="444">
        <f t="shared" ca="1" si="127"/>
        <v>-132291288.94701369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-132291288.94701369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-551213.70394589042</v>
      </c>
      <c r="L1438" s="444">
        <f t="shared" ca="1" si="127"/>
        <v>-132842502.65095958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-132842502.65095958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-553510.42771233153</v>
      </c>
      <c r="L1439" s="444">
        <f t="shared" ca="1" si="127"/>
        <v>-133396013.07867192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-133396013.07867192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-555816.72116113303</v>
      </c>
      <c r="L1440" s="444">
        <f t="shared" ca="1" si="127"/>
        <v>-133951829.79983304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-133951829.79983304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-558132.62416597106</v>
      </c>
      <c r="L1441" s="444">
        <f t="shared" ca="1" si="127"/>
        <v>-134509962.42399901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-134509962.42399901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-560458.17676666251</v>
      </c>
      <c r="L1442" s="444">
        <f t="shared" ca="1" si="127"/>
        <v>-135070420.60076568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-135070420.60076568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-562793.41916985693</v>
      </c>
      <c r="L1443" s="444">
        <f t="shared" ca="1" si="127"/>
        <v>-135633214.01993552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-135633214.01993552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-565138.39174973127</v>
      </c>
      <c r="L1444" s="444">
        <f t="shared" ca="1" si="127"/>
        <v>-136198352.41168526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-136198352.41168526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-567493.13504868862</v>
      </c>
      <c r="L1445" s="444">
        <f t="shared" ca="1" si="127"/>
        <v>-136765845.54673395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-136765845.54673395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-569857.68977805809</v>
      </c>
      <c r="L1446" s="444">
        <f t="shared" ca="1" si="127"/>
        <v>-137335703.23651201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-137335703.23651201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-572232.09681879997</v>
      </c>
      <c r="L1447" s="444">
        <f t="shared" ca="1" si="127"/>
        <v>-137907935.33333081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-137907935.33333081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-574616.3972222117</v>
      </c>
      <c r="L1448" s="444">
        <f t="shared" ca="1" si="127"/>
        <v>-138482551.73055303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-138482551.73055303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-577010.63221063768</v>
      </c>
      <c r="L1449" s="444">
        <f t="shared" ca="1" si="127"/>
        <v>-139059562.36276367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-139059562.36276367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-579414.84317818191</v>
      </c>
      <c r="L1450" s="444">
        <f t="shared" ca="1" si="127"/>
        <v>-139638977.20594186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-139638977.20594186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-581829.07169142435</v>
      </c>
      <c r="L1451" s="444">
        <f t="shared" ca="1" si="127"/>
        <v>-140220806.27763328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-140220806.27763328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-584253.35949013871</v>
      </c>
      <c r="L1452" s="444">
        <f t="shared" ca="1" si="127"/>
        <v>-140805059.63712341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-140805059.63712341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-586687.74848801421</v>
      </c>
      <c r="L1453" s="444">
        <f t="shared" ca="1" si="127"/>
        <v>-141391747.38561141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-141391747.38561141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-589132.28077338089</v>
      </c>
      <c r="L1454" s="444">
        <f t="shared" ca="1" si="127"/>
        <v>-141980879.66638479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-141980879.66638479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-591586.99860993656</v>
      </c>
      <c r="L1455" s="444">
        <f t="shared" ca="1" si="127"/>
        <v>-142572466.66499472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-142572466.66499472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-594051.94443747797</v>
      </c>
      <c r="L1456" s="444">
        <f t="shared" ca="1" si="127"/>
        <v>-143166518.60943219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-143166518.60943219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-596527.16087263415</v>
      </c>
      <c r="L1457" s="444">
        <f t="shared" ca="1" si="127"/>
        <v>-143763045.77030483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-143763045.77030483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-599012.69070960348</v>
      </c>
      <c r="L1458" s="444">
        <f t="shared" ca="1" si="127"/>
        <v>-144362058.46101442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-144362058.46101442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-601508.57692089339</v>
      </c>
      <c r="L1459" s="444">
        <f t="shared" ca="1" si="127"/>
        <v>-144963567.03793532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-144963567.03793532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-604014.86265806376</v>
      </c>
      <c r="L1460" s="444">
        <f t="shared" ca="1" si="127"/>
        <v>-145567581.90059337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-145567581.90059337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-606531.59125247237</v>
      </c>
      <c r="L1461" s="444">
        <f t="shared" ca="1" si="127"/>
        <v>-146174113.49184585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-146174113.49184585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-609058.80621602433</v>
      </c>
      <c r="L1462" s="444">
        <f t="shared" ca="1" si="127"/>
        <v>-146783172.29806188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-146783172.29806188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-611596.55124192452</v>
      </c>
      <c r="L1463" s="444">
        <f t="shared" ca="1" si="127"/>
        <v>-147394768.84930381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-147394768.84930381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-614144.87020543253</v>
      </c>
      <c r="L1464" s="444">
        <f t="shared" ca="1" si="127"/>
        <v>-148008913.71950924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-148008913.71950924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-616703.80716462189</v>
      </c>
      <c r="L1465" s="444">
        <f t="shared" ca="1" si="127"/>
        <v>-148625617.52667385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-148625617.52667385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-619273.40636114101</v>
      </c>
      <c r="L1466" s="444">
        <f t="shared" ca="1" si="127"/>
        <v>-149244890.93303499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-149244890.93303499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-621853.71222097916</v>
      </c>
      <c r="L1467" s="444">
        <f t="shared" ca="1" si="127"/>
        <v>-149866744.64525595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-149866744.64525595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-624444.76935523318</v>
      </c>
      <c r="L1468" s="444">
        <f t="shared" ca="1" si="127"/>
        <v>-150491189.41461119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-150491189.41461119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-627046.62256087991</v>
      </c>
      <c r="L1469" s="444">
        <f t="shared" ca="1" si="127"/>
        <v>-151118236.03717208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-151118236.03717208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-629659.31682155037</v>
      </c>
      <c r="L1470" s="444">
        <f t="shared" ca="1" si="127"/>
        <v>-151747895.35399362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-151747895.35399362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-632282.89730830677</v>
      </c>
      <c r="L1471" s="444">
        <f t="shared" ca="1" si="127"/>
        <v>-152380178.25130194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-152380178.25130194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-634917.40938042477</v>
      </c>
      <c r="L1472" s="444">
        <f t="shared" ca="1" si="127"/>
        <v>-153015095.66068238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-153015095.66068238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-637562.89858617657</v>
      </c>
      <c r="L1473" s="444">
        <f t="shared" ca="1" si="127"/>
        <v>-153652658.55926856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-153652658.55926856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-640219.41066361906</v>
      </c>
      <c r="L1474" s="444">
        <f t="shared" ca="1" si="127"/>
        <v>-154292877.96993217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-154292877.96993217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-642886.99154138402</v>
      </c>
      <c r="L1475" s="444">
        <f t="shared" ca="1" si="127"/>
        <v>-154935764.96147355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-154935764.96147355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-645565.68733947317</v>
      </c>
      <c r="L1476" s="444">
        <f t="shared" ca="1" si="127"/>
        <v>-155581330.64881304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-155581330.64881304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-648255.54437005427</v>
      </c>
      <c r="L1477" s="444">
        <f t="shared" ca="1" si="127"/>
        <v>-156229586.19318309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-156229586.19318309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-650956.60913826292</v>
      </c>
      <c r="L1478" s="444">
        <f t="shared" ca="1" si="127"/>
        <v>-156880542.80232134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-156880542.80232134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-653668.92834300559</v>
      </c>
      <c r="L1479" s="444">
        <f t="shared" ca="1" si="127"/>
        <v>-157534211.73066434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-157534211.73066434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-656392.5488777681</v>
      </c>
      <c r="L1480" s="444">
        <f t="shared" ca="1" si="127"/>
        <v>-158190604.27954212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-158190604.27954212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-659127.51783142553</v>
      </c>
      <c r="L1481" s="444">
        <f t="shared" ca="1" si="127"/>
        <v>-158849731.79737353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-158849731.79737353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-661873.88248905633</v>
      </c>
      <c r="L1482" s="444">
        <f t="shared" ca="1" si="127"/>
        <v>-159511605.67986259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-159511605.67986259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-664631.6903327608</v>
      </c>
      <c r="L1483" s="444">
        <f t="shared" ca="1" si="127"/>
        <v>-160176237.37019536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-160176237.37019536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-667400.98904248071</v>
      </c>
      <c r="L1484" s="444">
        <f t="shared" ca="1" si="127"/>
        <v>-160843638.35923785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-160843638.35923785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-670181.82649682439</v>
      </c>
      <c r="L1485" s="444">
        <f t="shared" ca="1" si="127"/>
        <v>-161513820.18573466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-161513820.18573466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-672974.25077389437</v>
      </c>
      <c r="L1486" s="444">
        <f t="shared" ca="1" si="127"/>
        <v>-162186794.43650857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-162186794.43650857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-675778.31015211903</v>
      </c>
      <c r="L1487" s="444">
        <f t="shared" ca="1" si="127"/>
        <v>-162862572.74666068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-162862572.74666068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-678594.05311108613</v>
      </c>
      <c r="L1488" s="444">
        <f t="shared" ca="1" si="127"/>
        <v>-163541166.79977176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-163541166.79977176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-681421.52833238232</v>
      </c>
      <c r="L1489" s="444">
        <f t="shared" ca="1" si="127"/>
        <v>-164222588.32810414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-164222588.32810414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-684260.78470043396</v>
      </c>
      <c r="L1490" s="444">
        <f t="shared" ca="1" si="127"/>
        <v>-164906849.11280456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-164906849.11280456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-687111.87130335229</v>
      </c>
      <c r="L1491" s="444">
        <f t="shared" ca="1" si="127"/>
        <v>-165593960.98410791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-165593960.98410791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-689974.83743378299</v>
      </c>
      <c r="L1492" s="444">
        <f t="shared" ca="1" si="127"/>
        <v>-166283935.8215417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-166283935.8215417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-692849.73258975707</v>
      </c>
      <c r="L1493" s="444">
        <f t="shared" ca="1" si="127"/>
        <v>-166976785.55413145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-166976785.55413145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-695736.60647554765</v>
      </c>
      <c r="L1494" s="444">
        <f t="shared" ca="1" si="127"/>
        <v>-167672522.16060701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-167672522.16060701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-698635.5090025292</v>
      </c>
      <c r="L1495" s="444">
        <f t="shared" ca="1" si="127"/>
        <v>-168371157.66960955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-168371157.66960955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-701546.4902900398</v>
      </c>
      <c r="L1496" s="444">
        <f t="shared" ca="1" si="127"/>
        <v>-169072704.15989959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-169072704.15989959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-704469.60066624824</v>
      </c>
      <c r="L1497" s="444">
        <f t="shared" ca="1" si="127"/>
        <v>-169777173.76056585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-169777173.76056585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-707404.89066902432</v>
      </c>
      <c r="L1498" s="444">
        <f t="shared" ca="1" si="127"/>
        <v>-170484578.65123487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-170484578.65123487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-710352.41104681196</v>
      </c>
      <c r="L1499" s="444">
        <f t="shared" ca="1" si="127"/>
        <v>-171194931.06228167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-171194931.06228167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-713312.21275950689</v>
      </c>
      <c r="L1500" s="444">
        <f t="shared" ca="1" si="127"/>
        <v>-171908243.27504116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-171908243.27504116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-716284.34697933821</v>
      </c>
      <c r="L1501" s="444">
        <f t="shared" ca="1" si="127"/>
        <v>-172624527.62202051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-172624527.62202051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-719268.86509175214</v>
      </c>
      <c r="L1502" s="444">
        <f t="shared" ca="1" si="127"/>
        <v>-173343796.48711225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-173343796.48711225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-722265.81869630108</v>
      </c>
      <c r="L1503" s="444">
        <f t="shared" ca="1" si="127"/>
        <v>-174066062.30580854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-174066062.30580854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-725275.25960753555</v>
      </c>
      <c r="L1504" s="444">
        <f t="shared" ca="1" si="127"/>
        <v>-174791337.56541607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-174791337.56541607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-728297.23985590029</v>
      </c>
      <c r="L1505" s="444">
        <f t="shared" ca="1" si="127"/>
        <v>-175519634.80527195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-175519634.80527195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-731331.81168863317</v>
      </c>
      <c r="L1506" s="444">
        <f t="shared" ca="1" si="127"/>
        <v>-176250966.61696059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-176250966.61696059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-734379.02757066907</v>
      </c>
      <c r="L1507" s="444">
        <f t="shared" ca="1" si="127"/>
        <v>-176985345.64453125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-176985345.64453125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-737438.94018554688</v>
      </c>
      <c r="L1508" s="444">
        <f t="shared" ca="1" si="127"/>
        <v>-177722784.5847168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-177722784.5847168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-740511.60243631992</v>
      </c>
      <c r="L1509" s="444">
        <f t="shared" ca="1" si="127"/>
        <v>-178463296.18715313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-178463296.18715313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-743597.06744647142</v>
      </c>
      <c r="L1510" s="444">
        <f t="shared" ca="1" si="127"/>
        <v>-179206893.2545996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-179206893.2545996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-746695.38856083166</v>
      </c>
      <c r="L1511" s="444">
        <f t="shared" ca="1" si="127"/>
        <v>-179953588.64316043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-179953588.64316043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-749806.61934650177</v>
      </c>
      <c r="L1512" s="444">
        <f t="shared" ca="1" si="127"/>
        <v>-180703395.26250693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-180703395.26250693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-752930.81359377888</v>
      </c>
      <c r="L1513" s="444">
        <f t="shared" ca="1" si="127"/>
        <v>-181456326.07610071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-181456326.07610071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-756068.02531708626</v>
      </c>
      <c r="L1514" s="444">
        <f t="shared" ca="1" si="127"/>
        <v>-182212394.10141778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-182212394.10141778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-759218.30875590746</v>
      </c>
      <c r="L1515" s="444">
        <f t="shared" ca="1" si="127"/>
        <v>-182971612.41017368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-182971612.41017368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-762381.71837572369</v>
      </c>
      <c r="L1516" s="444">
        <f t="shared" ca="1" si="127"/>
        <v>-183733994.1285494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-183733994.1285494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-765558.30886895582</v>
      </c>
      <c r="L1517" s="444">
        <f t="shared" ca="1" si="127"/>
        <v>-184499552.43741834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-184499552.43741834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-768748.13515590969</v>
      </c>
      <c r="L1518" s="444">
        <f t="shared" ca="1" si="127"/>
        <v>-185268300.57257426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-185268300.57257426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-771951.25238572608</v>
      </c>
      <c r="L1519" s="444">
        <f t="shared" ca="1" si="127"/>
        <v>-186040251.82495999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-186040251.82495999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-775167.7159373333</v>
      </c>
      <c r="L1520" s="444">
        <f t="shared" ca="1" si="127"/>
        <v>-186815419.54089734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-186815419.54089734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-778397.58142040554</v>
      </c>
      <c r="L1521" s="444">
        <f t="shared" ca="1" si="127"/>
        <v>-187593817.12231773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-187593817.12231773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-781640.90467632387</v>
      </c>
      <c r="L1522" s="444">
        <f t="shared" ca="1" si="127"/>
        <v>-188375458.02699405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-188375458.02699405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-784897.74177914183</v>
      </c>
      <c r="L1523" s="444">
        <f t="shared" ca="1" si="127"/>
        <v>-189160355.7687732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-189160355.7687732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-788168.14903655497</v>
      </c>
      <c r="L1524" s="444">
        <f t="shared" ca="1" si="127"/>
        <v>-189948523.91780975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-189948523.91780975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-791452.18299087393</v>
      </c>
      <c r="L1525" s="444">
        <f t="shared" ca="1" si="127"/>
        <v>-190739976.10080063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-190739976.10080063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-794749.90042000264</v>
      </c>
      <c r="L1526" s="444">
        <f t="shared" ca="1" si="127"/>
        <v>-191534726.00122064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-191534726.00122064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-798061.35833841935</v>
      </c>
      <c r="L1527" s="444">
        <f t="shared" ca="1" si="127"/>
        <v>-192332787.35955906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-192332787.35955906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-801386.61399816279</v>
      </c>
      <c r="L1528" s="444">
        <f t="shared" ca="1" si="127"/>
        <v>-193134173.97355723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-193134173.97355723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-804725.72488982184</v>
      </c>
      <c r="L1529" s="444">
        <f t="shared" ca="1" si="127"/>
        <v>-193938899.69844705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-193938899.69844705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-808078.74874352932</v>
      </c>
      <c r="L1530" s="444">
        <f t="shared" ca="1" si="127"/>
        <v>-194746978.44719058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-194746978.44719058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-811445.74352996075</v>
      </c>
      <c r="L1531" s="444">
        <f t="shared" ca="1" si="127"/>
        <v>-195558424.19072056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-195558424.19072056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-814826.76746133564</v>
      </c>
      <c r="L1532" s="444">
        <f t="shared" ca="1" si="127"/>
        <v>-196373250.95818189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-196373250.95818189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-818221.87899242458</v>
      </c>
      <c r="L1533" s="444">
        <f t="shared" ca="1" si="127"/>
        <v>-197191472.83717433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-197191472.83717433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-821631.13682155963</v>
      </c>
      <c r="L1534" s="444">
        <f t="shared" ca="1" si="127"/>
        <v>-198013103.97399589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-198013103.97399589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-825054.59989164956</v>
      </c>
      <c r="L1535" s="444">
        <f t="shared" ca="1" si="127"/>
        <v>-198838158.57388756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-198838158.57388756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-828492.32739119814</v>
      </c>
      <c r="L1536" s="444">
        <f t="shared" ca="1" si="127"/>
        <v>-199666650.90127876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-199666650.90127876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-831944.37875532813</v>
      </c>
      <c r="L1537" s="444">
        <f t="shared" ca="1" si="127"/>
        <v>-200498595.2800341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-200498595.2800341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-835410.81366680877</v>
      </c>
      <c r="L1538" s="444">
        <f t="shared" ref="L1538:L1792" ca="1" si="132">I1538-J1538+K1538</f>
        <v>-201334006.09370092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-201334006.09370092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-838891.69205708709</v>
      </c>
      <c r="L1539" s="444">
        <f t="shared" ca="1" si="132"/>
        <v>-202172897.78575799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-202172897.78575799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-842387.07410732494</v>
      </c>
      <c r="L1540" s="444">
        <f t="shared" ca="1" si="132"/>
        <v>-203015284.85986531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-203015284.85986531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-845897.02024943882</v>
      </c>
      <c r="L1541" s="444">
        <f t="shared" ca="1" si="132"/>
        <v>-203861181.88011473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-203861181.88011473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-849421.59116714471</v>
      </c>
      <c r="L1542" s="444">
        <f t="shared" ca="1" si="132"/>
        <v>-204710603.47128189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-204710603.47128189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-852960.84779700788</v>
      </c>
      <c r="L1543" s="444">
        <f t="shared" ca="1" si="132"/>
        <v>-205563564.31907889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-205563564.31907889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-856514.85132949532</v>
      </c>
      <c r="L1544" s="444">
        <f t="shared" ca="1" si="132"/>
        <v>-206420079.1704084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-206420079.1704084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-860083.66321003495</v>
      </c>
      <c r="L1545" s="444">
        <f t="shared" ca="1" si="132"/>
        <v>-207280162.83361843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-207280162.83361843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-863667.34514007682</v>
      </c>
      <c r="L1546" s="444">
        <f t="shared" ca="1" si="132"/>
        <v>-208143830.1787585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-208143830.1787585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-867265.95907816046</v>
      </c>
      <c r="L1547" s="444">
        <f t="shared" ca="1" si="132"/>
        <v>-209011096.13783666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-209011096.13783666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-870879.56724098604</v>
      </c>
      <c r="L1548" s="444">
        <f t="shared" ca="1" si="132"/>
        <v>-209881975.70507765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-209881975.70507765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-874508.23210449016</v>
      </c>
      <c r="L1549" s="444">
        <f t="shared" ca="1" si="132"/>
        <v>-210756483.93718213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-210756483.93718213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-878152.0164049255</v>
      </c>
      <c r="L1550" s="444">
        <f t="shared" ca="1" si="132"/>
        <v>-211634635.95358706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-211634635.95358706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-881810.98313994601</v>
      </c>
      <c r="L1551" s="444">
        <f t="shared" ca="1" si="132"/>
        <v>-212516446.93672699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-212516446.93672699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-885485.19556969579</v>
      </c>
      <c r="L1552" s="444">
        <f t="shared" ca="1" si="132"/>
        <v>-213401932.13229668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-213401932.13229668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-889174.71721790277</v>
      </c>
      <c r="L1553" s="444">
        <f t="shared" ca="1" si="132"/>
        <v>-214291106.84951457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-214291106.84951457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-892879.61187297746</v>
      </c>
      <c r="L1554" s="444">
        <f t="shared" ca="1" si="132"/>
        <v>-215183986.46138754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-215183986.46138754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-896599.94358911493</v>
      </c>
      <c r="L1555" s="444">
        <f t="shared" ca="1" si="132"/>
        <v>-216080586.40497667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-216080586.40497667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-900335.77668740274</v>
      </c>
      <c r="L1556" s="444">
        <f t="shared" ca="1" si="132"/>
        <v>-216980922.18166408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-216980922.18166408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-904087.17575693352</v>
      </c>
      <c r="L1557" s="444">
        <f t="shared" ca="1" si="132"/>
        <v>-217885009.35742101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-217885009.35742101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-907854.20565592102</v>
      </c>
      <c r="L1558" s="444">
        <f t="shared" ca="1" si="132"/>
        <v>-218792863.56307694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-218792863.56307694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-911636.93151282042</v>
      </c>
      <c r="L1559" s="444">
        <f t="shared" ca="1" si="132"/>
        <v>-219704500.49458978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-219704500.49458978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-915435.41872745729</v>
      </c>
      <c r="L1560" s="444">
        <f t="shared" ca="1" si="132"/>
        <v>-220619935.91331723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-220619935.91331723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-919249.73297215521</v>
      </c>
      <c r="L1561" s="444">
        <f t="shared" ca="1" si="132"/>
        <v>-221539185.64628938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-221539185.64628938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-923079.94019287243</v>
      </c>
      <c r="L1562" s="444">
        <f t="shared" ca="1" si="132"/>
        <v>-222462265.58648226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-222462265.58648226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-926926.10661034274</v>
      </c>
      <c r="L1563" s="444">
        <f t="shared" ca="1" si="132"/>
        <v>-223389191.69309258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-223389191.69309258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-930788.29872121895</v>
      </c>
      <c r="L1564" s="444">
        <f t="shared" ca="1" si="132"/>
        <v>-224319979.99181381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-224319979.99181381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-934666.58329922403</v>
      </c>
      <c r="L1565" s="444">
        <f t="shared" ca="1" si="132"/>
        <v>-225254646.57511303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-225254646.57511303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-938561.02739630442</v>
      </c>
      <c r="L1566" s="444">
        <f t="shared" ca="1" si="132"/>
        <v>-226193207.60250932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-226193207.60250932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-942471.69834378897</v>
      </c>
      <c r="L1567" s="444">
        <f t="shared" ca="1" si="132"/>
        <v>-227135679.3008531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-227135679.3008531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-946398.66375355446</v>
      </c>
      <c r="L1568" s="444">
        <f t="shared" ca="1" si="132"/>
        <v>-228082077.96460667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-228082077.96460667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-950341.99151919445</v>
      </c>
      <c r="L1569" s="444">
        <f t="shared" ca="1" si="132"/>
        <v>-229032419.95612586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-229032419.95612586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-954301.74981719104</v>
      </c>
      <c r="L1570" s="444">
        <f t="shared" ca="1" si="132"/>
        <v>-229986721.70594305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-229986721.70594305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-958278.00710809603</v>
      </c>
      <c r="L1571" s="444">
        <f t="shared" ca="1" si="132"/>
        <v>-230944999.71305114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-230944999.71305114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-962270.83213771309</v>
      </c>
      <c r="L1572" s="444">
        <f t="shared" ca="1" si="132"/>
        <v>-231907270.54518884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-231907270.54518884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-966280.29393828695</v>
      </c>
      <c r="L1573" s="444">
        <f t="shared" ca="1" si="132"/>
        <v>-232873550.83912712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-232873550.83912712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-970306.46182969632</v>
      </c>
      <c r="L1574" s="444">
        <f t="shared" ca="1" si="132"/>
        <v>-233843857.30095682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-233843857.30095682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-974349.40542065341</v>
      </c>
      <c r="L1575" s="444">
        <f t="shared" ca="1" si="132"/>
        <v>-234818206.70637748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-234818206.70637748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-978409.19460990618</v>
      </c>
      <c r="L1576" s="444">
        <f t="shared" ca="1" si="132"/>
        <v>-235796615.90098739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-235796615.90098739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-982485.89958744752</v>
      </c>
      <c r="L1577" s="444">
        <f t="shared" ca="1" si="132"/>
        <v>-236779101.80057484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-236779101.80057484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-986579.59083572845</v>
      </c>
      <c r="L1578" s="444">
        <f t="shared" ca="1" si="132"/>
        <v>-237765681.39141056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-237765681.39141056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-990690.33913087728</v>
      </c>
      <c r="L1579" s="444">
        <f t="shared" ca="1" si="132"/>
        <v>-238756371.73054144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-238756371.73054144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-994818.2155439225</v>
      </c>
      <c r="L1580" s="444">
        <f t="shared" ca="1" si="132"/>
        <v>-239751189.94608536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-239751189.94608536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-998963.29144202231</v>
      </c>
      <c r="L1581" s="444">
        <f t="shared" ca="1" si="132"/>
        <v>-240750153.2375274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-240750153.2375274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-1003125.6384896976</v>
      </c>
      <c r="L1582" s="444">
        <f t="shared" ca="1" si="132"/>
        <v>-241753278.87601709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-241753278.87601709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-1007305.3286500711</v>
      </c>
      <c r="L1583" s="444">
        <f t="shared" ca="1" si="132"/>
        <v>-242760584.20466715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-242760584.20466715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-1011502.4341861131</v>
      </c>
      <c r="L1584" s="444">
        <f t="shared" ca="1" si="132"/>
        <v>-243772086.63885325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-243772086.63885325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-1015717.0276618884</v>
      </c>
      <c r="L1585" s="444">
        <f t="shared" ca="1" si="132"/>
        <v>-244787803.66651514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-244787803.66651514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-1019949.1819438132</v>
      </c>
      <c r="L1586" s="444">
        <f t="shared" ca="1" si="132"/>
        <v>-245807752.84845895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-245807752.84845895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-1024198.9702019122</v>
      </c>
      <c r="L1587" s="444">
        <f t="shared" ca="1" si="132"/>
        <v>-246831951.81866086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-246831951.81866086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-1028466.4659110869</v>
      </c>
      <c r="L1588" s="444">
        <f t="shared" ca="1" si="132"/>
        <v>-247860418.28457195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-247860418.28457195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-1032751.7428523829</v>
      </c>
      <c r="L1589" s="444">
        <f t="shared" ca="1" si="132"/>
        <v>-248893170.02742434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-248893170.02742434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-1037054.875114268</v>
      </c>
      <c r="L1590" s="444">
        <f t="shared" ca="1" si="132"/>
        <v>-249930224.9025386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-249930224.9025386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-1041375.9370939108</v>
      </c>
      <c r="L1591" s="444">
        <f t="shared" ca="1" si="132"/>
        <v>-250971600.83963251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-250971600.83963251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-1045715.0034984689</v>
      </c>
      <c r="L1592" s="444">
        <f t="shared" ca="1" si="132"/>
        <v>-252017315.84313098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-252017315.84313098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-1050072.1493463791</v>
      </c>
      <c r="L1593" s="444">
        <f t="shared" ca="1" si="132"/>
        <v>-253067387.99247736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-253067387.99247736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-1054447.4499686556</v>
      </c>
      <c r="L1594" s="444">
        <f t="shared" ca="1" si="132"/>
        <v>-254121835.44244602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-254121835.44244602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-1058840.9810101916</v>
      </c>
      <c r="L1595" s="444">
        <f t="shared" ca="1" si="132"/>
        <v>-255180676.42345622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-255180676.42345622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-1063252.8184310675</v>
      </c>
      <c r="L1596" s="444">
        <f t="shared" ca="1" si="132"/>
        <v>-256243929.2418873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-256243929.2418873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-1067683.0385078636</v>
      </c>
      <c r="L1597" s="444">
        <f t="shared" ca="1" si="132"/>
        <v>-257311612.28039515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-257311612.28039515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-1072131.71783498</v>
      </c>
      <c r="L1598" s="444">
        <f t="shared" ca="1" si="132"/>
        <v>-258383743.99823013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-258383743.99823013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-1076598.9333259589</v>
      </c>
      <c r="L1599" s="444">
        <f t="shared" ca="1" si="132"/>
        <v>-259460342.93155608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-259460342.93155608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-1081084.7622148171</v>
      </c>
      <c r="L1600" s="444">
        <f t="shared" ca="1" si="132"/>
        <v>-260541427.69377089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-260541427.69377089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-1085589.2820573787</v>
      </c>
      <c r="L1601" s="444">
        <f t="shared" ca="1" si="132"/>
        <v>-261627016.97582826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-261627016.97582826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-1090112.5707326178</v>
      </c>
      <c r="L1602" s="444">
        <f t="shared" ca="1" si="132"/>
        <v>-262717129.54656088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-262717129.54656088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-1094654.7064440039</v>
      </c>
      <c r="L1603" s="444">
        <f t="shared" ca="1" si="132"/>
        <v>-263811784.25300488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-263811784.25300488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-1099215.7677208537</v>
      </c>
      <c r="L1604" s="444">
        <f t="shared" ca="1" si="132"/>
        <v>-264911000.02072573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-264911000.02072573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-1103795.8334196906</v>
      </c>
      <c r="L1605" s="444">
        <f t="shared" ca="1" si="132"/>
        <v>-266014795.85414541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-266014795.85414541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-1108394.9827256058</v>
      </c>
      <c r="L1606" s="444">
        <f t="shared" ca="1" si="132"/>
        <v>-267123190.83687103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-267123190.83687103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-1113013.2951536293</v>
      </c>
      <c r="L1607" s="444">
        <f t="shared" ca="1" si="132"/>
        <v>-268236204.13202465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-268236204.13202465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-1117650.8505501028</v>
      </c>
      <c r="L1608" s="444">
        <f t="shared" ca="1" si="132"/>
        <v>-269353854.98257476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-269353854.98257476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-1122307.7290940615</v>
      </c>
      <c r="L1609" s="444">
        <f t="shared" ca="1" si="132"/>
        <v>-270476162.71166885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-270476162.71166885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-1126984.0112986201</v>
      </c>
      <c r="L1610" s="444">
        <f t="shared" ca="1" si="132"/>
        <v>-271603146.72296745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-271603146.72296745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-1131679.7780123644</v>
      </c>
      <c r="L1611" s="444">
        <f t="shared" ca="1" si="132"/>
        <v>-272734826.50097978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-272734826.50097978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-1136395.1104207491</v>
      </c>
      <c r="L1612" s="444">
        <f t="shared" ca="1" si="132"/>
        <v>-273871221.61140054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-273871221.61140054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-1141130.0900475022</v>
      </c>
      <c r="L1613" s="444">
        <f t="shared" ca="1" si="132"/>
        <v>-275012351.70144802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-275012351.70144802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-1145884.7987560334</v>
      </c>
      <c r="L1614" s="444">
        <f t="shared" ca="1" si="132"/>
        <v>-276158236.50020409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-276158236.50020409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-1150659.3187508504</v>
      </c>
      <c r="L1615" s="444">
        <f t="shared" ca="1" si="132"/>
        <v>-277308895.81895494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-277308895.81895494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-1155453.7325789789</v>
      </c>
      <c r="L1616" s="444">
        <f t="shared" ca="1" si="132"/>
        <v>-278464349.55153394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-278464349.55153394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-1160268.1231313914</v>
      </c>
      <c r="L1617" s="444">
        <f t="shared" ca="1" si="132"/>
        <v>-279624617.67466533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-279624617.67466533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-1165102.5736444388</v>
      </c>
      <c r="L1618" s="444">
        <f t="shared" ca="1" si="132"/>
        <v>-280789720.24830979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-280789720.24830979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-1169957.1677012907</v>
      </c>
      <c r="L1619" s="444">
        <f t="shared" ca="1" si="132"/>
        <v>-281959677.4160111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-281959677.4160111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-1174831.9892333795</v>
      </c>
      <c r="L1620" s="444">
        <f t="shared" ca="1" si="132"/>
        <v>-283134509.40524447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-283134509.40524447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-1179727.1225218519</v>
      </c>
      <c r="L1621" s="444">
        <f t="shared" ca="1" si="132"/>
        <v>-284314236.52776635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-284314236.52776635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-1184642.6521990264</v>
      </c>
      <c r="L1622" s="444">
        <f t="shared" ca="1" si="132"/>
        <v>-285498879.17996538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-285498879.17996538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-1189578.6632498556</v>
      </c>
      <c r="L1623" s="444">
        <f t="shared" ca="1" si="132"/>
        <v>-286688457.84321523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-286688457.84321523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-1194535.2410133968</v>
      </c>
      <c r="L1624" s="444">
        <f t="shared" ca="1" si="132"/>
        <v>-287882993.08422863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-287882993.08422863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-1199512.4711842861</v>
      </c>
      <c r="L1625" s="444">
        <f t="shared" ca="1" si="132"/>
        <v>-289082505.55541295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-289082505.55541295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-1204510.4398142206</v>
      </c>
      <c r="L1626" s="444">
        <f t="shared" ca="1" si="132"/>
        <v>-290287015.99522716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-290287015.99522716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-1209529.2333134464</v>
      </c>
      <c r="L1627" s="444">
        <f t="shared" ca="1" si="132"/>
        <v>-291496545.2285406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-291496545.2285406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-1214568.9384522524</v>
      </c>
      <c r="L1628" s="444">
        <f t="shared" ca="1" si="132"/>
        <v>-292711114.16699284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-292711114.16699284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-1219629.6423624703</v>
      </c>
      <c r="L1629" s="444">
        <f t="shared" ca="1" si="132"/>
        <v>-293930743.80935532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-293930743.80935532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-1224711.4325389804</v>
      </c>
      <c r="L1630" s="444">
        <f t="shared" ca="1" si="132"/>
        <v>-295155455.2418943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-295155455.2418943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-1229814.3968412261</v>
      </c>
      <c r="L1631" s="444">
        <f t="shared" ca="1" si="132"/>
        <v>-296385269.63873553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-296385269.63873553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-1234938.6234947313</v>
      </c>
      <c r="L1632" s="444">
        <f t="shared" ca="1" si="132"/>
        <v>-297620208.26223028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-297620208.26223028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-1240084.2010926262</v>
      </c>
      <c r="L1633" s="444">
        <f t="shared" ca="1" si="132"/>
        <v>-298860292.46332288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-298860292.46332288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-1245251.2185971786</v>
      </c>
      <c r="L1634" s="444">
        <f t="shared" ca="1" si="132"/>
        <v>-300105543.68192005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-300105543.68192005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-1250439.7653413336</v>
      </c>
      <c r="L1635" s="444">
        <f t="shared" ca="1" si="132"/>
        <v>-301355983.44726139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-301355983.44726139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-1255649.9310302557</v>
      </c>
      <c r="L1636" s="444">
        <f t="shared" ca="1" si="132"/>
        <v>-302611633.37829167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-302611633.37829167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-1260881.805742882</v>
      </c>
      <c r="L1637" s="444">
        <f t="shared" ca="1" si="132"/>
        <v>-303872515.18403453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-303872515.18403453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-1266135.4799334772</v>
      </c>
      <c r="L1638" s="444">
        <f t="shared" ca="1" si="132"/>
        <v>-305138650.66396803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-305138650.66396803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-1271411.0444332</v>
      </c>
      <c r="L1639" s="444">
        <f t="shared" ca="1" si="132"/>
        <v>-306410061.7084012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-306410061.7084012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-1276708.5904516717</v>
      </c>
      <c r="L1640" s="444">
        <f t="shared" ca="1" si="132"/>
        <v>-307686770.29885286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-307686770.29885286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-1282028.2095785537</v>
      </c>
      <c r="L1641" s="444">
        <f t="shared" ca="1" si="132"/>
        <v>-308968798.50843143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-308968798.50843143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-1287369.993785131</v>
      </c>
      <c r="L1642" s="444">
        <f t="shared" ca="1" si="132"/>
        <v>-310256168.50221658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-310256168.50221658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-1292734.0354259023</v>
      </c>
      <c r="L1643" s="444">
        <f t="shared" ca="1" si="132"/>
        <v>-311548902.53764248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-311548902.53764248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-1298120.4272401771</v>
      </c>
      <c r="L1644" s="444">
        <f t="shared" ca="1" si="132"/>
        <v>-312847022.96488267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-312847022.96488267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-1303529.2623536778</v>
      </c>
      <c r="L1645" s="444">
        <f t="shared" ca="1" si="132"/>
        <v>-314150552.22723633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-314150552.22723633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-1308960.6342801515</v>
      </c>
      <c r="L1646" s="444">
        <f t="shared" ca="1" si="132"/>
        <v>-315459512.86151648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-315459512.86151648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-1314414.6369229853</v>
      </c>
      <c r="L1647" s="444">
        <f t="shared" ca="1" si="132"/>
        <v>-316773927.49843943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-316773927.49843943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-1319891.364576831</v>
      </c>
      <c r="L1648" s="444">
        <f t="shared" ca="1" si="132"/>
        <v>-318093818.86301625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-318093818.86301625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-1325390.9119292344</v>
      </c>
      <c r="L1649" s="444">
        <f t="shared" ca="1" si="132"/>
        <v>-319419209.7749455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-319419209.7749455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-1330913.374062273</v>
      </c>
      <c r="L1650" s="444">
        <f t="shared" ca="1" si="132"/>
        <v>-320750123.1490078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-320750123.1490078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-1336458.8464541992</v>
      </c>
      <c r="L1651" s="444">
        <f t="shared" ca="1" si="132"/>
        <v>-322086581.995462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-322086581.995462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-1342027.4249810916</v>
      </c>
      <c r="L1652" s="444">
        <f t="shared" ca="1" si="132"/>
        <v>-323428609.42044312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-323428609.42044312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-1347619.205918513</v>
      </c>
      <c r="L1653" s="444">
        <f t="shared" ca="1" si="132"/>
        <v>-324776228.62636161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-324776228.62636161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-1353234.2859431733</v>
      </c>
      <c r="L1654" s="444">
        <f t="shared" ca="1" si="132"/>
        <v>-326129462.91230476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-326129462.91230476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-1358872.7621346032</v>
      </c>
      <c r="L1655" s="444">
        <f t="shared" ca="1" si="132"/>
        <v>-327488335.67443937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-327488335.67443937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-1364534.7319768306</v>
      </c>
      <c r="L1656" s="444">
        <f t="shared" ca="1" si="132"/>
        <v>-328852870.40641618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-328852870.40641618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-1370220.2933600673</v>
      </c>
      <c r="L1657" s="444">
        <f t="shared" ca="1" si="132"/>
        <v>-330223090.69977623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-330223090.69977623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-1375929.5445824009</v>
      </c>
      <c r="L1658" s="444">
        <f t="shared" ca="1" si="132"/>
        <v>-331599020.24435866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-331599020.24435866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-1381662.5843514944</v>
      </c>
      <c r="L1659" s="444">
        <f t="shared" ca="1" si="132"/>
        <v>-332980682.82871014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-332980682.82871014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-1387419.5117862923</v>
      </c>
      <c r="L1660" s="444">
        <f t="shared" ca="1" si="132"/>
        <v>-334368102.34049642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-334368102.34049642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-1393200.4264187352</v>
      </c>
      <c r="L1661" s="444">
        <f t="shared" ca="1" si="132"/>
        <v>-335761302.76691514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-335761302.76691514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-1399005.4281954798</v>
      </c>
      <c r="L1662" s="444">
        <f t="shared" ca="1" si="132"/>
        <v>-337160308.19511062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-337160308.19511062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-1404834.6174796275</v>
      </c>
      <c r="L1663" s="444">
        <f t="shared" ca="1" si="132"/>
        <v>-338565142.81259024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-338565142.81259024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-1410688.0950524593</v>
      </c>
      <c r="L1664" s="444">
        <f t="shared" ca="1" si="132"/>
        <v>-339975830.90764272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-339975830.90764272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-1416565.9621151779</v>
      </c>
      <c r="L1665" s="444">
        <f t="shared" ca="1" si="132"/>
        <v>-341392396.86975789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-341392396.86975789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-1422468.3202906579</v>
      </c>
      <c r="L1666" s="444">
        <f t="shared" ca="1" si="132"/>
        <v>-342814865.19004858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-342814865.19004858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-1428395.2716252024</v>
      </c>
      <c r="L1667" s="444">
        <f t="shared" ca="1" si="132"/>
        <v>-344243260.4616738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-344243260.4616738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-1434346.9185903075</v>
      </c>
      <c r="L1668" s="444">
        <f t="shared" ca="1" si="132"/>
        <v>-345677607.3802641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-345677607.3802641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-1440323.3640844338</v>
      </c>
      <c r="L1669" s="444">
        <f t="shared" ca="1" si="132"/>
        <v>-347117930.74434853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-347117930.74434853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-1446324.7114347855</v>
      </c>
      <c r="L1670" s="444">
        <f t="shared" ca="1" si="132"/>
        <v>-348564255.45578331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-348564255.45578331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-1452351.0643990971</v>
      </c>
      <c r="L1671" s="444">
        <f t="shared" ca="1" si="132"/>
        <v>-350016606.52018243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-350016606.52018243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-1458402.5271674269</v>
      </c>
      <c r="L1672" s="444">
        <f t="shared" ca="1" si="132"/>
        <v>-351475009.04734987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-351475009.04734987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-1464479.2043639577</v>
      </c>
      <c r="L1673" s="444">
        <f t="shared" ca="1" si="132"/>
        <v>-352939488.25171381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-352939488.25171381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-1470581.2010488075</v>
      </c>
      <c r="L1674" s="444">
        <f t="shared" ca="1" si="132"/>
        <v>-354410069.4527626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-354410069.4527626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-1476708.6227198441</v>
      </c>
      <c r="L1675" s="444">
        <f t="shared" ca="1" si="132"/>
        <v>-355886778.07548243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-355886778.07548243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-1482861.5753145101</v>
      </c>
      <c r="L1676" s="444">
        <f t="shared" ca="1" si="132"/>
        <v>-357369639.65079695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-357369639.65079695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-1489040.165211654</v>
      </c>
      <c r="L1677" s="444">
        <f t="shared" ca="1" si="132"/>
        <v>-358858679.81600863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-358858679.81600863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-1495244.4992333692</v>
      </c>
      <c r="L1678" s="444">
        <f t="shared" ca="1" si="132"/>
        <v>-360353924.31524199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-360353924.31524199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-1501474.6846468416</v>
      </c>
      <c r="L1679" s="444">
        <f t="shared" ca="1" si="132"/>
        <v>-361855398.99988884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-361855398.99988884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-1507730.8291662035</v>
      </c>
      <c r="L1680" s="444">
        <f t="shared" ca="1" si="132"/>
        <v>-363363129.82905501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-363363129.82905501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-1514013.0409543959</v>
      </c>
      <c r="L1681" s="444">
        <f t="shared" ca="1" si="132"/>
        <v>-364877142.87000942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-364877142.87000942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-1520321.4286250393</v>
      </c>
      <c r="L1682" s="444">
        <f t="shared" ca="1" si="132"/>
        <v>-366397464.29863447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-366397464.29863447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-1526656.1012443104</v>
      </c>
      <c r="L1683" s="444">
        <f t="shared" ca="1" si="132"/>
        <v>-367924120.3998788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-367924120.3998788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-1533017.1683328282</v>
      </c>
      <c r="L1684" s="444">
        <f t="shared" ca="1" si="132"/>
        <v>-369457137.56821162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-369457137.56821162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-1539404.7398675485</v>
      </c>
      <c r="L1685" s="444">
        <f t="shared" ca="1" si="132"/>
        <v>-370996542.30807918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-370996542.30807918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-1545818.9262836631</v>
      </c>
      <c r="L1686" s="444">
        <f t="shared" ca="1" si="132"/>
        <v>-372542361.23436284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-372542361.23436284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-1552259.8384765119</v>
      </c>
      <c r="L1687" s="444">
        <f t="shared" ca="1" si="132"/>
        <v>-374094621.07283938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-374094621.07283938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-1558727.5878034974</v>
      </c>
      <c r="L1688" s="444">
        <f t="shared" ca="1" si="132"/>
        <v>-375653348.66064286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-375653348.66064286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-1565222.2860860119</v>
      </c>
      <c r="L1689" s="444">
        <f t="shared" ca="1" si="132"/>
        <v>-377218570.94672889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-377218570.94672889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-1571744.0456113704</v>
      </c>
      <c r="L1690" s="444">
        <f t="shared" ca="1" si="132"/>
        <v>-378790314.99234027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-378790314.99234027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-1578292.979134751</v>
      </c>
      <c r="L1691" s="444">
        <f t="shared" ca="1" si="132"/>
        <v>-380368607.97147501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-380368607.97147501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-1584869.1998811457</v>
      </c>
      <c r="L1692" s="444">
        <f t="shared" ca="1" si="132"/>
        <v>-381953477.17135614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-381953477.17135614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-1591472.8215473173</v>
      </c>
      <c r="L1693" s="444">
        <f t="shared" ca="1" si="132"/>
        <v>-383544949.99290347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-383544949.99290347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-1598103.9583037645</v>
      </c>
      <c r="L1694" s="444">
        <f t="shared" ca="1" si="132"/>
        <v>-385143053.95120722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-385143053.95120722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-1604762.7247966968</v>
      </c>
      <c r="L1695" s="444">
        <f t="shared" ca="1" si="132"/>
        <v>-386747816.67600393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-386747816.67600393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-1611449.2361500163</v>
      </c>
      <c r="L1696" s="444">
        <f t="shared" ca="1" si="132"/>
        <v>-388359265.91215396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-388359265.91215396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-1618163.6079673083</v>
      </c>
      <c r="L1697" s="444">
        <f t="shared" ca="1" si="132"/>
        <v>-389977429.52012128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-389977429.52012128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-1624905.9563338386</v>
      </c>
      <c r="L1698" s="444">
        <f t="shared" ca="1" si="132"/>
        <v>-391602335.47645509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-391602335.47645509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-1631676.3978185628</v>
      </c>
      <c r="L1699" s="444">
        <f t="shared" ca="1" si="132"/>
        <v>-393234011.87427366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-393234011.87427366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-1638475.0494761402</v>
      </c>
      <c r="L1700" s="444">
        <f t="shared" ca="1" si="132"/>
        <v>-394872486.9237498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-394872486.9237498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-1645302.0288489575</v>
      </c>
      <c r="L1701" s="444">
        <f t="shared" ca="1" si="132"/>
        <v>-396517788.95259875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-396517788.95259875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-1652157.4539691615</v>
      </c>
      <c r="L1702" s="444">
        <f t="shared" ca="1" si="132"/>
        <v>-398169946.40656793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-398169946.40656793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-1659041.4433606998</v>
      </c>
      <c r="L1703" s="444">
        <f t="shared" ca="1" si="132"/>
        <v>-399828987.84992862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-399828987.84992862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-1665954.1160413693</v>
      </c>
      <c r="L1704" s="444">
        <f t="shared" ca="1" si="132"/>
        <v>-401494941.96596998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-401494941.96596998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-1672895.5915248748</v>
      </c>
      <c r="L1705" s="444">
        <f t="shared" ca="1" si="132"/>
        <v>-403167837.55749488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-403167837.55749488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-1679865.9898228953</v>
      </c>
      <c r="L1706" s="444">
        <f t="shared" ca="1" si="132"/>
        <v>-404847703.5473178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-404847703.5473178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-1686865.4314471574</v>
      </c>
      <c r="L1707" s="444">
        <f t="shared" ca="1" si="132"/>
        <v>-406534568.97876495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-406534568.97876495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-1693894.0374115205</v>
      </c>
      <c r="L1708" s="444">
        <f t="shared" ca="1" si="132"/>
        <v>-408228463.01617646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-408228463.01617646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-1700951.9292340686</v>
      </c>
      <c r="L1709" s="444">
        <f t="shared" ca="1" si="132"/>
        <v>-409929414.94541055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-409929414.94541055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-1708039.2289392105</v>
      </c>
      <c r="L1710" s="444">
        <f t="shared" ca="1" si="132"/>
        <v>-411637454.17434978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-411637454.17434978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-1715156.0590597908</v>
      </c>
      <c r="L1711" s="444">
        <f t="shared" ca="1" si="132"/>
        <v>-413352610.23340958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-413352610.23340958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-1722302.5426392066</v>
      </c>
      <c r="L1712" s="444">
        <f t="shared" ca="1" si="132"/>
        <v>-415074912.77604878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-415074912.77604878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-1729478.8032335367</v>
      </c>
      <c r="L1713" s="444">
        <f t="shared" ca="1" si="132"/>
        <v>-416804391.57928234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-416804391.57928234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-1736684.9649136765</v>
      </c>
      <c r="L1714" s="444">
        <f t="shared" ca="1" si="132"/>
        <v>-418541076.54419601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-418541076.54419601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-1743921.1522674833</v>
      </c>
      <c r="L1715" s="444">
        <f t="shared" ca="1" si="132"/>
        <v>-420284997.69646347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-420284997.69646347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-1751187.4904019311</v>
      </c>
      <c r="L1716" s="444">
        <f t="shared" ca="1" si="132"/>
        <v>-422036185.18686539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-422036185.18686539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-1758484.1049452724</v>
      </c>
      <c r="L1717" s="444">
        <f t="shared" ca="1" si="132"/>
        <v>-423794669.29181069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-423794669.29181069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-1765811.1220492113</v>
      </c>
      <c r="L1718" s="444">
        <f t="shared" ca="1" si="132"/>
        <v>-425560480.4138599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-425560480.4138599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-1773168.6683910829</v>
      </c>
      <c r="L1719" s="444">
        <f t="shared" ca="1" si="132"/>
        <v>-427333649.08225101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-427333649.08225101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-1780556.8711760459</v>
      </c>
      <c r="L1720" s="444">
        <f t="shared" ca="1" si="132"/>
        <v>-429114205.95342708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-429114205.95342708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-1787975.8581392795</v>
      </c>
      <c r="L1721" s="444">
        <f t="shared" ca="1" si="132"/>
        <v>-430902181.81156635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-430902181.81156635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-1795425.7575481932</v>
      </c>
      <c r="L1722" s="444">
        <f t="shared" ca="1" si="132"/>
        <v>-432697607.56911457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-432697607.56911457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-1802906.698204644</v>
      </c>
      <c r="L1723" s="444">
        <f t="shared" ca="1" si="132"/>
        <v>-434500514.2673192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-434500514.2673192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-1810418.809447163</v>
      </c>
      <c r="L1724" s="444">
        <f t="shared" ca="1" si="132"/>
        <v>-436310933.07676637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-436310933.07676637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-1817962.2211531934</v>
      </c>
      <c r="L1725" s="444">
        <f t="shared" ca="1" si="132"/>
        <v>-438128895.29791957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-438128895.29791957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-1825537.0637413317</v>
      </c>
      <c r="L1726" s="444">
        <f t="shared" ca="1" si="132"/>
        <v>-439954432.3616609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-439954432.3616609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-1833143.468173587</v>
      </c>
      <c r="L1727" s="444">
        <f t="shared" ca="1" si="132"/>
        <v>-441787575.82983446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-441787575.82983446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-1840781.5659576436</v>
      </c>
      <c r="L1728" s="444">
        <f t="shared" ca="1" si="132"/>
        <v>-443628357.39579213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-443628357.39579213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-1848451.4891491339</v>
      </c>
      <c r="L1729" s="444">
        <f t="shared" ca="1" si="132"/>
        <v>-445476808.88494128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-445476808.88494128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-1856153.370353922</v>
      </c>
      <c r="L1730" s="444">
        <f t="shared" ca="1" si="132"/>
        <v>-447332962.25529522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-447332962.25529522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-1863887.3427303967</v>
      </c>
      <c r="L1731" s="444">
        <f t="shared" ca="1" si="132"/>
        <v>-449196849.59802562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-449196849.59802562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-1871653.5399917734</v>
      </c>
      <c r="L1732" s="444">
        <f t="shared" ca="1" si="132"/>
        <v>-451068503.13801742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-451068503.13801742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-1879452.0964084058</v>
      </c>
      <c r="L1733" s="444">
        <f t="shared" ca="1" si="132"/>
        <v>-452947955.23442584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-452947955.23442584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-1887283.1468101076</v>
      </c>
      <c r="L1734" s="444">
        <f t="shared" ca="1" si="132"/>
        <v>-454835238.38123596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-454835238.38123596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-1895146.8265884831</v>
      </c>
      <c r="L1735" s="444">
        <f t="shared" ca="1" si="132"/>
        <v>-456730385.20782447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-456730385.20782447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-1903043.2716992686</v>
      </c>
      <c r="L1736" s="444">
        <f t="shared" ca="1" si="132"/>
        <v>-458633428.47952372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-458633428.47952372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-1910972.6186646821</v>
      </c>
      <c r="L1737" s="444">
        <f t="shared" ca="1" si="132"/>
        <v>-460544401.0981884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-460544401.0981884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-1918935.0045757852</v>
      </c>
      <c r="L1738" s="444">
        <f t="shared" ca="1" si="132"/>
        <v>-462463336.10276419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-462463336.10276419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-1926930.5670948508</v>
      </c>
      <c r="L1739" s="444">
        <f t="shared" ca="1" si="132"/>
        <v>-464390266.66985905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-464390266.66985905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-1934959.4444577463</v>
      </c>
      <c r="L1740" s="444">
        <f t="shared" ca="1" si="132"/>
        <v>-466325226.11431682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-466325226.11431682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-1943021.7754763199</v>
      </c>
      <c r="L1741" s="444">
        <f t="shared" ca="1" si="132"/>
        <v>-468268247.88979316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-468268247.88979316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-1951117.6995408051</v>
      </c>
      <c r="L1742" s="444">
        <f t="shared" ca="1" si="132"/>
        <v>-470219365.58933395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-470219365.58933395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-1959247.3566222247</v>
      </c>
      <c r="L1743" s="444">
        <f t="shared" ca="1" si="132"/>
        <v>-472178612.94595617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-472178612.94595617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-1967410.8872748173</v>
      </c>
      <c r="L1744" s="444">
        <f t="shared" ca="1" si="132"/>
        <v>-474146023.83323097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-474146023.83323097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-1975608.4326384626</v>
      </c>
      <c r="L1745" s="444">
        <f t="shared" ca="1" si="132"/>
        <v>-476121632.26586944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-476121632.26586944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-1983840.1344411224</v>
      </c>
      <c r="L1746" s="444">
        <f t="shared" ca="1" si="132"/>
        <v>-478105472.40031058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-478105472.40031058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-1992106.1350012941</v>
      </c>
      <c r="L1747" s="444">
        <f t="shared" ca="1" si="132"/>
        <v>-480097578.53531188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-480097578.53531188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-2000406.5772304663</v>
      </c>
      <c r="L1748" s="444">
        <f t="shared" ca="1" si="132"/>
        <v>-482097985.11254233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-482097985.11254233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-2008741.604635593</v>
      </c>
      <c r="L1749" s="444">
        <f t="shared" ca="1" si="132"/>
        <v>-484106726.71717793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-484106726.71717793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-2017111.3613215748</v>
      </c>
      <c r="L1750" s="444">
        <f t="shared" ca="1" si="132"/>
        <v>-486123838.0784995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-486123838.0784995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-2025515.9919937479</v>
      </c>
      <c r="L1751" s="444">
        <f t="shared" ca="1" si="132"/>
        <v>-488149354.07049322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-488149354.07049322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-2033955.6419603883</v>
      </c>
      <c r="L1752" s="444">
        <f t="shared" ca="1" si="132"/>
        <v>-490183309.7124536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-490183309.7124536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-2042430.4571352233</v>
      </c>
      <c r="L1753" s="444">
        <f t="shared" ca="1" si="132"/>
        <v>-492225740.1695888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-492225740.1695888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-2050940.5840399533</v>
      </c>
      <c r="L1754" s="444">
        <f t="shared" ca="1" si="132"/>
        <v>-494276680.75362873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-494276680.75362873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-2059486.1698067866</v>
      </c>
      <c r="L1755" s="444">
        <f t="shared" ca="1" si="132"/>
        <v>-496336166.92343551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-496336166.92343551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-2068067.3621809813</v>
      </c>
      <c r="L1756" s="444">
        <f t="shared" ca="1" si="132"/>
        <v>-498404234.28561652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-498404234.28561652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-2076684.3095234025</v>
      </c>
      <c r="L1757" s="444">
        <f t="shared" ca="1" si="132"/>
        <v>-500480918.59513992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-500480918.59513992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-2085337.1608130832</v>
      </c>
      <c r="L1758" s="444">
        <f t="shared" ca="1" si="132"/>
        <v>-502566255.75595301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-502566255.75595301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-2094026.065649804</v>
      </c>
      <c r="L1759" s="444">
        <f t="shared" ca="1" si="132"/>
        <v>-504660281.82160282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-504660281.82160282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-2102751.1742566787</v>
      </c>
      <c r="L1760" s="444">
        <f t="shared" ca="1" si="132"/>
        <v>-506763032.9958595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-506763032.9958595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-2111512.6374827479</v>
      </c>
      <c r="L1761" s="444">
        <f t="shared" ca="1" si="132"/>
        <v>-508874545.63334227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-508874545.63334227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-2120310.6068055928</v>
      </c>
      <c r="L1762" s="444">
        <f t="shared" ca="1" si="132"/>
        <v>-510994856.24014783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-510994856.24014783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-2129145.2343339492</v>
      </c>
      <c r="L1763" s="444">
        <f t="shared" ca="1" si="132"/>
        <v>-513124001.47448176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-513124001.47448176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-2138016.6728103408</v>
      </c>
      <c r="L1764" s="444">
        <f t="shared" ca="1" si="132"/>
        <v>-515262018.14729208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-515262018.14729208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-2146925.0756137171</v>
      </c>
      <c r="L1765" s="444">
        <f t="shared" ca="1" si="132"/>
        <v>-517408943.22290581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-517408943.22290581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-2155870.5967621077</v>
      </c>
      <c r="L1766" s="444">
        <f t="shared" ca="1" si="132"/>
        <v>-519564813.81966794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-519564813.81966794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-2164853.390915283</v>
      </c>
      <c r="L1767" s="444">
        <f t="shared" ca="1" si="132"/>
        <v>-521729667.21058321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-521729667.21058321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-2173873.6133774305</v>
      </c>
      <c r="L1768" s="444">
        <f t="shared" ca="1" si="132"/>
        <v>-523903540.82396066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-523903540.82396066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-2182931.4200998358</v>
      </c>
      <c r="L1769" s="444">
        <f t="shared" ca="1" si="132"/>
        <v>-526086472.24406052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-526086472.24406052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-2192026.9676835854</v>
      </c>
      <c r="L1770" s="444">
        <f t="shared" ca="1" si="132"/>
        <v>-528278499.21174413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-528278499.21174413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-2201160.4133822671</v>
      </c>
      <c r="L1771" s="444">
        <f t="shared" ca="1" si="132"/>
        <v>-530479659.62512642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-530479659.62512642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-2210331.9151046937</v>
      </c>
      <c r="L1772" s="444">
        <f t="shared" ca="1" si="132"/>
        <v>-532689991.54023111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-532689991.54023111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-2219541.6314176293</v>
      </c>
      <c r="L1773" s="444">
        <f t="shared" ca="1" si="132"/>
        <v>-534909533.17164874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-534909533.17164874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-2228789.7215485363</v>
      </c>
      <c r="L1774" s="444">
        <f t="shared" ca="1" si="132"/>
        <v>-537138322.8931973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-537138322.8931973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-2238076.3453883221</v>
      </c>
      <c r="L1775" s="444">
        <f t="shared" ca="1" si="132"/>
        <v>-539376399.23858559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-539376399.23858559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-2247401.6634941064</v>
      </c>
      <c r="L1776" s="444">
        <f t="shared" ca="1" si="132"/>
        <v>-541623800.9020797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-541623800.9020797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-2256765.8370919987</v>
      </c>
      <c r="L1777" s="444">
        <f t="shared" ca="1" si="132"/>
        <v>-543880566.73917174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-543880566.73917174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-2266169.0280798823</v>
      </c>
      <c r="L1778" s="444">
        <f t="shared" ca="1" si="132"/>
        <v>-546146735.76725161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-546146735.76725161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-2275611.3990302151</v>
      </c>
      <c r="L1779" s="444">
        <f t="shared" ca="1" si="132"/>
        <v>-548422347.16628182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-548422347.16628182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-2285093.1131928409</v>
      </c>
      <c r="L1780" s="444">
        <f t="shared" ca="1" si="132"/>
        <v>-550707440.27947462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-550707440.27947462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-2294614.3344978108</v>
      </c>
      <c r="L1781" s="444">
        <f t="shared" ca="1" si="132"/>
        <v>-553002054.61397243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-553002054.61397243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-2304175.2275582184</v>
      </c>
      <c r="L1782" s="444">
        <f t="shared" ca="1" si="132"/>
        <v>-555306229.84153068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-555306229.84153068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-2313775.9576730444</v>
      </c>
      <c r="L1783" s="444">
        <f t="shared" ca="1" si="132"/>
        <v>-557620005.79920375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-557620005.79920375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-2323416.6908300156</v>
      </c>
      <c r="L1784" s="444">
        <f t="shared" ca="1" si="132"/>
        <v>-559943422.49003375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-559943422.49003375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-2333097.5937084737</v>
      </c>
      <c r="L1785" s="444">
        <f t="shared" ca="1" si="132"/>
        <v>-562276520.08374226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-562276520.08374226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-2342818.8336822595</v>
      </c>
      <c r="L1786" s="444">
        <f t="shared" ca="1" si="132"/>
        <v>-564619338.91742456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-564619338.91742456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-2352580.5788226025</v>
      </c>
      <c r="L1787" s="444">
        <f t="shared" ca="1" si="132"/>
        <v>-566971919.49624717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-566971919.49624717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-2362382.9979010299</v>
      </c>
      <c r="L1788" s="444">
        <f t="shared" ca="1" si="132"/>
        <v>-569334302.49414825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-569334302.49414825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-2372226.2603922845</v>
      </c>
      <c r="L1789" s="444">
        <f t="shared" ca="1" si="132"/>
        <v>-571706528.75454056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-571706528.75454056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-2382110.5364772524</v>
      </c>
      <c r="L1790" s="444">
        <f t="shared" ca="1" si="132"/>
        <v>-574088639.29101777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-574088639.29101777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-2392035.9970459072</v>
      </c>
      <c r="L1791" s="444">
        <f t="shared" ca="1" si="132"/>
        <v>-576480675.28806365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-576480675.28806365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-2402002.8137002653</v>
      </c>
      <c r="L1792" s="444">
        <f t="shared" ca="1" si="132"/>
        <v>-578882678.10176396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-578882678.10176396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-2412011.1587573499</v>
      </c>
      <c r="L1793" s="444">
        <f t="shared" ref="L1793:L2047" ca="1" si="137">I1793-J1793+K1793</f>
        <v>-581294689.26052129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-581294689.26052129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-2422061.205252172</v>
      </c>
      <c r="L1794" s="444">
        <f t="shared" ca="1" si="137"/>
        <v>-583716750.46577346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-583716750.46577346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-2432153.1269407226</v>
      </c>
      <c r="L1795" s="444">
        <f t="shared" ca="1" si="137"/>
        <v>-586148903.59271419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-586148903.59271419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-2442287.0983029758</v>
      </c>
      <c r="L1796" s="444">
        <f t="shared" ca="1" si="137"/>
        <v>-588591190.69101715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-588591190.69101715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-2452463.2945459047</v>
      </c>
      <c r="L1797" s="444">
        <f t="shared" ca="1" si="137"/>
        <v>-591043653.98556304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-591043653.98556304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-2462681.8916065125</v>
      </c>
      <c r="L1798" s="444">
        <f t="shared" ca="1" si="137"/>
        <v>-593506335.87716961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-593506335.87716961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-2472943.0661548735</v>
      </c>
      <c r="L1799" s="444">
        <f t="shared" ca="1" si="137"/>
        <v>-595979278.94332445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-595979278.94332445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-2483246.9955971851</v>
      </c>
      <c r="L1800" s="444">
        <f t="shared" ca="1" si="137"/>
        <v>-598462525.93892169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-598462525.93892169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-2493593.8580788402</v>
      </c>
      <c r="L1801" s="444">
        <f t="shared" ca="1" si="137"/>
        <v>-600956119.79700053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-600956119.79700053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-2503983.8324875021</v>
      </c>
      <c r="L1802" s="444">
        <f t="shared" ca="1" si="137"/>
        <v>-603460103.62948799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-603460103.62948799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-2514417.0984561997</v>
      </c>
      <c r="L1803" s="444">
        <f t="shared" ca="1" si="137"/>
        <v>-605974520.72794414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-605974520.72794414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-2524893.8363664337</v>
      </c>
      <c r="L1804" s="444">
        <f t="shared" ca="1" si="137"/>
        <v>-608499414.56431055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-608499414.56431055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-2535414.2273512939</v>
      </c>
      <c r="L1805" s="444">
        <f t="shared" ca="1" si="137"/>
        <v>-611034828.79166186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-611034828.79166186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-2545978.4532985911</v>
      </c>
      <c r="L1806" s="444">
        <f t="shared" ca="1" si="137"/>
        <v>-613580807.24496043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-613580807.24496043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-2556586.6968540018</v>
      </c>
      <c r="L1807" s="444">
        <f t="shared" ca="1" si="137"/>
        <v>-616137393.94181442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-616137393.94181442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-2567239.1414242266</v>
      </c>
      <c r="L1808" s="444">
        <f t="shared" ca="1" si="137"/>
        <v>-618704633.0832386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-618704633.0832386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-2577935.971180161</v>
      </c>
      <c r="L1809" s="444">
        <f t="shared" ca="1" si="137"/>
        <v>-621282569.0544188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-621282569.0544188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-2588677.3710600785</v>
      </c>
      <c r="L1810" s="444">
        <f t="shared" ca="1" si="137"/>
        <v>-623871246.42547894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-623871246.42547894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-2599463.5267728288</v>
      </c>
      <c r="L1811" s="444">
        <f t="shared" ca="1" si="137"/>
        <v>-626470709.95225179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-626470709.95225179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-2610294.624801049</v>
      </c>
      <c r="L1812" s="444">
        <f t="shared" ca="1" si="137"/>
        <v>-629081004.57705283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-629081004.57705283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-2621170.8524043867</v>
      </c>
      <c r="L1813" s="444">
        <f t="shared" ca="1" si="137"/>
        <v>-631702175.42945719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-631702175.42945719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-2632092.397622738</v>
      </c>
      <c r="L1814" s="444">
        <f t="shared" ca="1" si="137"/>
        <v>-634334267.82707989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-634334267.82707989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-2643059.4492794997</v>
      </c>
      <c r="L1815" s="444">
        <f t="shared" ca="1" si="137"/>
        <v>-636977327.27635944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-636977327.27635944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-2654072.1969848308</v>
      </c>
      <c r="L1816" s="444">
        <f t="shared" ca="1" si="137"/>
        <v>-639631399.47334433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-639631399.47334433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-2665130.8311389345</v>
      </c>
      <c r="L1817" s="444">
        <f t="shared" ca="1" si="137"/>
        <v>-642296530.30448329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-642296530.30448329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-2676235.5429353472</v>
      </c>
      <c r="L1818" s="444">
        <f t="shared" ca="1" si="137"/>
        <v>-644972765.84741867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-644972765.84741867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-2687386.5243642442</v>
      </c>
      <c r="L1819" s="444">
        <f t="shared" ca="1" si="137"/>
        <v>-647660152.3717829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-647660152.3717829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-2698583.9682157622</v>
      </c>
      <c r="L1820" s="444">
        <f t="shared" ca="1" si="137"/>
        <v>-650358736.3399986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-650358736.3399986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-2709828.0680833273</v>
      </c>
      <c r="L1821" s="444">
        <f t="shared" ca="1" si="137"/>
        <v>-653068564.40808189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-653068564.40808189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-2721119.0183670078</v>
      </c>
      <c r="L1822" s="444">
        <f t="shared" ca="1" si="137"/>
        <v>-655789683.42644894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-655789683.42644894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-2732457.0142768705</v>
      </c>
      <c r="L1823" s="444">
        <f t="shared" ca="1" si="137"/>
        <v>-658522140.4407258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-658522140.4407258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-2743842.2518363576</v>
      </c>
      <c r="L1824" s="444">
        <f t="shared" ca="1" si="137"/>
        <v>-661265982.6925621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-661265982.6925621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-2755274.9278856753</v>
      </c>
      <c r="L1825" s="444">
        <f t="shared" ca="1" si="137"/>
        <v>-664021257.62044775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-664021257.62044775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-2766755.240085199</v>
      </c>
      <c r="L1826" s="444">
        <f t="shared" ca="1" si="137"/>
        <v>-666788012.860533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-666788012.860533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-2778283.3869188875</v>
      </c>
      <c r="L1827" s="444">
        <f t="shared" ca="1" si="137"/>
        <v>-669566296.2474519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-669566296.2474519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-2789859.5676977164</v>
      </c>
      <c r="L1828" s="444">
        <f t="shared" ca="1" si="137"/>
        <v>-672356155.81514966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-672356155.81514966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-2801483.9825631236</v>
      </c>
      <c r="L1829" s="444">
        <f t="shared" ca="1" si="137"/>
        <v>-675157639.7977128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-675157639.7977128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-2813156.8324904698</v>
      </c>
      <c r="L1830" s="444">
        <f t="shared" ca="1" si="137"/>
        <v>-677970796.63020325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-677970796.63020325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-2824878.3192925137</v>
      </c>
      <c r="L1831" s="444">
        <f t="shared" ca="1" si="137"/>
        <v>-680795674.94949579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-680795674.94949579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-2836648.6456228993</v>
      </c>
      <c r="L1832" s="444">
        <f t="shared" ca="1" si="137"/>
        <v>-683632323.59511864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-683632323.59511864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-2848468.014979661</v>
      </c>
      <c r="L1833" s="444">
        <f t="shared" ca="1" si="137"/>
        <v>-686480791.61009836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-686480791.61009836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-2860336.6317087431</v>
      </c>
      <c r="L1834" s="444">
        <f t="shared" ca="1" si="137"/>
        <v>-689341128.2418071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-689341128.2418071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-2872254.7010075296</v>
      </c>
      <c r="L1835" s="444">
        <f t="shared" ca="1" si="137"/>
        <v>-692213382.94281459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-692213382.94281459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-2884222.4289283939</v>
      </c>
      <c r="L1836" s="444">
        <f t="shared" ca="1" si="137"/>
        <v>-695097605.37174296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-695097605.37174296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-2896240.0223822622</v>
      </c>
      <c r="L1837" s="444">
        <f t="shared" ca="1" si="137"/>
        <v>-697993845.39412522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-697993845.39412522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-2908307.6891421885</v>
      </c>
      <c r="L1838" s="444">
        <f t="shared" ca="1" si="137"/>
        <v>-700902153.08326745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-700902153.08326745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-2920425.6378469476</v>
      </c>
      <c r="L1839" s="444">
        <f t="shared" ca="1" si="137"/>
        <v>-703822578.7211144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-703822578.7211144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-2932594.0780046433</v>
      </c>
      <c r="L1840" s="444">
        <f t="shared" ca="1" si="137"/>
        <v>-706755172.799119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-706755172.799119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-2944813.2199963289</v>
      </c>
      <c r="L1841" s="444">
        <f t="shared" ca="1" si="137"/>
        <v>-709699986.01911533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-709699986.01911533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-2957083.2750796471</v>
      </c>
      <c r="L1842" s="444">
        <f t="shared" ca="1" si="137"/>
        <v>-712657069.29419494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-712657069.29419494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-2969404.455392479</v>
      </c>
      <c r="L1843" s="444">
        <f t="shared" ca="1" si="137"/>
        <v>-715626473.74958742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-715626473.74958742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-2981776.9739566143</v>
      </c>
      <c r="L1844" s="444">
        <f t="shared" ca="1" si="137"/>
        <v>-718608250.723544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-718608250.723544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-2994201.0446814331</v>
      </c>
      <c r="L1845" s="444">
        <f t="shared" ca="1" si="137"/>
        <v>-721602451.76822543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-721602451.76822543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-3006676.8823676058</v>
      </c>
      <c r="L1846" s="444">
        <f t="shared" ca="1" si="137"/>
        <v>-724609128.65059304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-724609128.65059304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-3019204.7027108045</v>
      </c>
      <c r="L1847" s="444">
        <f t="shared" ca="1" si="137"/>
        <v>-727628333.35330379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-727628333.35330379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-3031784.7223054324</v>
      </c>
      <c r="L1848" s="444">
        <f t="shared" ca="1" si="137"/>
        <v>-730660118.07560921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-730660118.07560921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-3044417.1586483717</v>
      </c>
      <c r="L1849" s="444">
        <f t="shared" ca="1" si="137"/>
        <v>-733704535.23425758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-733704535.23425758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-3057102.2301427401</v>
      </c>
      <c r="L1850" s="444">
        <f t="shared" ca="1" si="137"/>
        <v>-736761637.46440029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-736761637.46440029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-3069840.1561016678</v>
      </c>
      <c r="L1851" s="444">
        <f t="shared" ca="1" si="137"/>
        <v>-739831477.620502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-739831477.620502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-3082631.1567520918</v>
      </c>
      <c r="L1852" s="444">
        <f t="shared" ca="1" si="137"/>
        <v>-742914108.7772541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-742914108.7772541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-3095475.453238559</v>
      </c>
      <c r="L1853" s="444">
        <f t="shared" ca="1" si="137"/>
        <v>-746009584.23049271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-746009584.23049271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-3108373.267627053</v>
      </c>
      <c r="L1854" s="444">
        <f t="shared" ca="1" si="137"/>
        <v>-749117957.49811971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-749117957.49811971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-3121324.8229088322</v>
      </c>
      <c r="L1855" s="444">
        <f t="shared" ca="1" si="137"/>
        <v>-752239282.32102859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-752239282.32102859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-3134330.3430042858</v>
      </c>
      <c r="L1856" s="444">
        <f t="shared" ca="1" si="137"/>
        <v>-755373612.66403282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-755373612.66403282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-3147390.0527668032</v>
      </c>
      <c r="L1857" s="444">
        <f t="shared" ca="1" si="137"/>
        <v>-758521002.71679962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-758521002.71679962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-3160504.1779866652</v>
      </c>
      <c r="L1858" s="444">
        <f t="shared" ca="1" si="137"/>
        <v>-761681506.89478624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-761681506.89478624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-3173672.9453949425</v>
      </c>
      <c r="L1859" s="444">
        <f t="shared" ca="1" si="137"/>
        <v>-764855179.84018123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-764855179.84018123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-3186896.5826674215</v>
      </c>
      <c r="L1860" s="444">
        <f t="shared" ca="1" si="137"/>
        <v>-768042076.4228487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-768042076.4228487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-3200175.3184285364</v>
      </c>
      <c r="L1861" s="444">
        <f t="shared" ca="1" si="137"/>
        <v>-771242251.74127722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-771242251.74127722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-3213509.3822553218</v>
      </c>
      <c r="L1862" s="444">
        <f t="shared" ca="1" si="137"/>
        <v>-774455761.12353253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-774455761.12353253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-3226899.0046813856</v>
      </c>
      <c r="L1863" s="444">
        <f t="shared" ca="1" si="137"/>
        <v>-777682660.12821388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-777682660.12821388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-3240344.4172008913</v>
      </c>
      <c r="L1864" s="444">
        <f t="shared" ca="1" si="137"/>
        <v>-780923004.54541481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-780923004.54541481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-3253845.8522725618</v>
      </c>
      <c r="L1865" s="444">
        <f t="shared" ca="1" si="137"/>
        <v>-784176850.39768732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-784176850.39768732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-3267403.5433236971</v>
      </c>
      <c r="L1866" s="444">
        <f t="shared" ca="1" si="137"/>
        <v>-787444253.94101107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-787444253.94101107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-3281017.7247542129</v>
      </c>
      <c r="L1867" s="444">
        <f t="shared" ca="1" si="137"/>
        <v>-790725271.66576529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-790725271.66576529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-3294688.6319406885</v>
      </c>
      <c r="L1868" s="444">
        <f t="shared" ca="1" si="137"/>
        <v>-794019960.29770601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-794019960.29770601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-3308416.5012404416</v>
      </c>
      <c r="L1869" s="444">
        <f t="shared" ca="1" si="137"/>
        <v>-797328376.7989465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-797328376.7989465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-3322201.5699956105</v>
      </c>
      <c r="L1870" s="444">
        <f t="shared" ca="1" si="137"/>
        <v>-800650578.36894214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-800650578.36894214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-3336044.0765372589</v>
      </c>
      <c r="L1871" s="444">
        <f t="shared" ca="1" si="137"/>
        <v>-803986622.44547939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-803986622.44547939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-3349944.2601894974</v>
      </c>
      <c r="L1872" s="444">
        <f t="shared" ca="1" si="137"/>
        <v>-807336566.70566893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-807336566.70566893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-3363902.3612736203</v>
      </c>
      <c r="L1873" s="444">
        <f t="shared" ca="1" si="137"/>
        <v>-810700469.06694257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-810700469.06694257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-3377918.6211122605</v>
      </c>
      <c r="L1874" s="444">
        <f t="shared" ca="1" si="137"/>
        <v>-814078387.6880548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-814078387.6880548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-3391993.2820335617</v>
      </c>
      <c r="L1875" s="444">
        <f t="shared" ca="1" si="137"/>
        <v>-817470380.97008836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-817470380.97008836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-3406126.587375368</v>
      </c>
      <c r="L1876" s="444">
        <f t="shared" ca="1" si="137"/>
        <v>-820876507.55746377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-820876507.55746377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-3420318.7814894323</v>
      </c>
      <c r="L1877" s="444">
        <f t="shared" ca="1" si="137"/>
        <v>-824296826.33895326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-824296826.33895326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-3434570.1097456384</v>
      </c>
      <c r="L1878" s="444">
        <f t="shared" ca="1" si="137"/>
        <v>-827731396.44869888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-827731396.44869888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-3448880.8185362453</v>
      </c>
      <c r="L1879" s="444">
        <f t="shared" ca="1" si="137"/>
        <v>-831180277.26723516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-831180277.26723516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-3463251.1552801463</v>
      </c>
      <c r="L1880" s="444">
        <f t="shared" ca="1" si="137"/>
        <v>-834643528.42251527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-834643528.42251527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-3477681.3684271467</v>
      </c>
      <c r="L1881" s="444">
        <f t="shared" ca="1" si="137"/>
        <v>-838121209.79094243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-838121209.79094243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-3492171.7074622596</v>
      </c>
      <c r="L1882" s="444">
        <f t="shared" ca="1" si="137"/>
        <v>-841613381.49840474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-841613381.49840474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-3506722.4229100198</v>
      </c>
      <c r="L1883" s="444">
        <f t="shared" ca="1" si="137"/>
        <v>-845120103.92131472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-845120103.92131472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-3521333.7663388113</v>
      </c>
      <c r="L1884" s="444">
        <f t="shared" ca="1" si="137"/>
        <v>-848641437.68765354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-848641437.68765354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-3536005.9903652235</v>
      </c>
      <c r="L1885" s="444">
        <f t="shared" ca="1" si="137"/>
        <v>-852177443.67801881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-852177443.67801881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-3550739.3486584118</v>
      </c>
      <c r="L1886" s="444">
        <f t="shared" ca="1" si="137"/>
        <v>-855728183.02667725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-855728183.02667725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-3565534.095944488</v>
      </c>
      <c r="L1887" s="444">
        <f t="shared" ca="1" si="137"/>
        <v>-859293717.12262177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-859293717.12262177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-3580390.4880109238</v>
      </c>
      <c r="L1888" s="444">
        <f t="shared" ca="1" si="137"/>
        <v>-862874107.61063266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-862874107.61063266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-3595308.7817109693</v>
      </c>
      <c r="L1889" s="444">
        <f t="shared" ca="1" si="137"/>
        <v>-866469416.39234364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-866469416.39234364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-3610289.2349680983</v>
      </c>
      <c r="L1890" s="444">
        <f t="shared" ca="1" si="137"/>
        <v>-870079705.62731171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-870079705.62731171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-3625332.1067804652</v>
      </c>
      <c r="L1891" s="444">
        <f t="shared" ca="1" si="137"/>
        <v>-873705037.73409212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-873705037.73409212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-3640437.6572253839</v>
      </c>
      <c r="L1892" s="444">
        <f t="shared" ca="1" si="137"/>
        <v>-877345475.39131749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-877345475.39131749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-3655606.1474638223</v>
      </c>
      <c r="L1893" s="444">
        <f t="shared" ca="1" si="137"/>
        <v>-881001081.53878129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-881001081.53878129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-3670837.8397449222</v>
      </c>
      <c r="L1894" s="444">
        <f t="shared" ca="1" si="137"/>
        <v>-884671919.37852621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-884671919.37852621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-3686132.997410526</v>
      </c>
      <c r="L1895" s="444">
        <f t="shared" ca="1" si="137"/>
        <v>-888358052.37593675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-888358052.37593675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-3701491.8848997368</v>
      </c>
      <c r="L1896" s="444">
        <f t="shared" ca="1" si="137"/>
        <v>-892059544.26083648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-892059544.26083648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-3716914.7677534851</v>
      </c>
      <c r="L1897" s="444">
        <f t="shared" ca="1" si="137"/>
        <v>-895776459.02858996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-895776459.02858996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-3732401.9126191242</v>
      </c>
      <c r="L1898" s="444">
        <f t="shared" ca="1" si="137"/>
        <v>-899508860.94120908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-899508860.94120908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-3747953.5872550379</v>
      </c>
      <c r="L1899" s="444">
        <f t="shared" ca="1" si="137"/>
        <v>-903256814.52846408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-903256814.52846408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-3763570.0605352675</v>
      </c>
      <c r="L1900" s="444">
        <f t="shared" ca="1" si="137"/>
        <v>-907020384.58899939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-907020384.58899939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-3779251.6024541641</v>
      </c>
      <c r="L1901" s="444">
        <f t="shared" ca="1" si="137"/>
        <v>-910799636.19145358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-910799636.19145358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-3794998.4841310563</v>
      </c>
      <c r="L1902" s="444">
        <f t="shared" ca="1" si="137"/>
        <v>-914594634.67558467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-914594634.67558467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-3810810.9778149365</v>
      </c>
      <c r="L1903" s="444">
        <f t="shared" ca="1" si="137"/>
        <v>-918405445.65339959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-918405445.65339959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-3826689.356889165</v>
      </c>
      <c r="L1904" s="444">
        <f t="shared" ca="1" si="137"/>
        <v>-922232135.01028872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-922232135.01028872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-3842633.8958762023</v>
      </c>
      <c r="L1905" s="444">
        <f t="shared" ca="1" si="137"/>
        <v>-926074768.90616488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-926074768.90616488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-3858644.8704423537</v>
      </c>
      <c r="L1906" s="444">
        <f t="shared" ca="1" si="137"/>
        <v>-929933413.77660728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-929933413.77660728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-3874722.5574025302</v>
      </c>
      <c r="L1907" s="444">
        <f t="shared" ca="1" si="137"/>
        <v>-933808136.33400977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-933808136.33400977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-3890867.2347250408</v>
      </c>
      <c r="L1908" s="444">
        <f t="shared" ca="1" si="137"/>
        <v>-937699003.56873477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-937699003.56873477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-3907079.1815363946</v>
      </c>
      <c r="L1909" s="444">
        <f t="shared" ca="1" si="137"/>
        <v>-941606082.7502712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-941606082.7502712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-3923358.6781261293</v>
      </c>
      <c r="L1910" s="444">
        <f t="shared" ca="1" si="137"/>
        <v>-945529441.4283973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-945529441.4283973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-3939706.0059516556</v>
      </c>
      <c r="L1911" s="444">
        <f t="shared" ca="1" si="137"/>
        <v>-949469147.43434894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-949469147.43434894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-3956121.4476431198</v>
      </c>
      <c r="L1912" s="444">
        <f t="shared" ca="1" si="137"/>
        <v>-953425268.8819921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-953425268.8819921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-3972605.2870083004</v>
      </c>
      <c r="L1913" s="444">
        <f t="shared" ca="1" si="137"/>
        <v>-957397874.16900039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-957397874.16900039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-3989157.8090375015</v>
      </c>
      <c r="L1914" s="444">
        <f t="shared" ca="1" si="137"/>
        <v>-961387031.97803783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-961387031.97803783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-4005779.2999084913</v>
      </c>
      <c r="L1915" s="444">
        <f t="shared" ca="1" si="137"/>
        <v>-965392811.27794635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-965392811.27794635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-4022470.0469914433</v>
      </c>
      <c r="L1916" s="444">
        <f t="shared" ca="1" si="137"/>
        <v>-969415281.32493782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-969415281.32493782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-4039230.3388539082</v>
      </c>
      <c r="L1917" s="444">
        <f t="shared" ca="1" si="137"/>
        <v>-973454511.66379178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-973454511.66379178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-4056060.4652657984</v>
      </c>
      <c r="L1918" s="444">
        <f t="shared" ca="1" si="137"/>
        <v>-977510572.12905753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-977510572.12905753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-4072960.7172044059</v>
      </c>
      <c r="L1919" s="444">
        <f t="shared" ca="1" si="137"/>
        <v>-981583532.84626198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-981583532.84626198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-4089931.3868594249</v>
      </c>
      <c r="L1920" s="444">
        <f t="shared" ca="1" si="137"/>
        <v>-985673464.2331214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-985673464.2331214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-4106972.7676380058</v>
      </c>
      <c r="L1921" s="444">
        <f t="shared" ca="1" si="137"/>
        <v>-989780437.00075936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-989780437.00075936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-4124085.15416983</v>
      </c>
      <c r="L1922" s="444">
        <f t="shared" ca="1" si="137"/>
        <v>-993904522.15492916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-993904522.15492916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-4141268.8423122042</v>
      </c>
      <c r="L1923" s="444">
        <f t="shared" ca="1" si="137"/>
        <v>-998045790.99724138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-998045790.99724138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-4158524.1291551725</v>
      </c>
      <c r="L1924" s="444">
        <f t="shared" ca="1" si="137"/>
        <v>-1002204315.1263965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-1002204315.1263965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-4175851.3130266522</v>
      </c>
      <c r="L1925" s="444">
        <f t="shared" ca="1" si="137"/>
        <v>-1006380166.4394232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-1006380166.4394232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-4193250.6934975968</v>
      </c>
      <c r="L1926" s="444">
        <f t="shared" ca="1" si="137"/>
        <v>-1010573417.1329207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-1010573417.1329207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-4210722.5713871699</v>
      </c>
      <c r="L1927" s="444">
        <f t="shared" ca="1" si="137"/>
        <v>-1014784139.7043079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-1014784139.7043079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-4228267.2487679496</v>
      </c>
      <c r="L1928" s="444">
        <f t="shared" ca="1" si="137"/>
        <v>-1019012406.9530759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-1019012406.9530759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-4245885.0289711496</v>
      </c>
      <c r="L1929" s="444">
        <f t="shared" ca="1" si="137"/>
        <v>-1023258291.9820471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-1023258291.9820471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-4263576.216591863</v>
      </c>
      <c r="L1930" s="444">
        <f t="shared" ca="1" si="137"/>
        <v>-1027521868.1986389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-1027521868.1986389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-4281341.1174943289</v>
      </c>
      <c r="L1931" s="444">
        <f t="shared" ca="1" si="137"/>
        <v>-1031803209.3161333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-1031803209.3161333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-4299180.0388172222</v>
      </c>
      <c r="L1932" s="444">
        <f t="shared" ca="1" si="137"/>
        <v>-1036102389.3549504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-1036102389.3549504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-4317093.2889789604</v>
      </c>
      <c r="L1933" s="444">
        <f t="shared" ca="1" si="137"/>
        <v>-1040419482.6439294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-1040419482.6439294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-4335081.1776830386</v>
      </c>
      <c r="L1934" s="444">
        <f t="shared" ca="1" si="137"/>
        <v>-1044754563.8216124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-1044754563.8216124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-4353144.0159233855</v>
      </c>
      <c r="L1935" s="444">
        <f t="shared" ca="1" si="137"/>
        <v>-1049107707.8375357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-1049107707.8375357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-4371282.1159897326</v>
      </c>
      <c r="L1936" s="444">
        <f t="shared" ca="1" si="137"/>
        <v>-1053478989.9535254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-1053478989.9535254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-4389495.7914730227</v>
      </c>
      <c r="L1937" s="444">
        <f t="shared" ca="1" si="137"/>
        <v>-1057868485.7449985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-1057868485.7449985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-4407785.3572708266</v>
      </c>
      <c r="L1938" s="444">
        <f t="shared" ca="1" si="137"/>
        <v>-1062276271.1022693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-1062276271.1022693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-4426151.1295927893</v>
      </c>
      <c r="L1939" s="444">
        <f t="shared" ca="1" si="137"/>
        <v>-1066702422.2318621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-1066702422.2318621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-4444593.4259660915</v>
      </c>
      <c r="L1940" s="444">
        <f t="shared" ca="1" si="137"/>
        <v>-1071147015.6578282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-1071147015.6578282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-4463112.5652409513</v>
      </c>
      <c r="L1941" s="444">
        <f t="shared" ca="1" si="137"/>
        <v>-1075610128.2230692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-1075610128.2230692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-4481708.8675961215</v>
      </c>
      <c r="L1942" s="444">
        <f t="shared" ca="1" si="137"/>
        <v>-1080091837.0906653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-1080091837.0906653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-4500382.6545444392</v>
      </c>
      <c r="L1943" s="444">
        <f t="shared" ca="1" si="137"/>
        <v>-1084592219.7452097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-1084592219.7452097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-4519134.2489383733</v>
      </c>
      <c r="L1944" s="444">
        <f t="shared" ca="1" si="137"/>
        <v>-1089111353.994148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-1089111353.994148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-4537963.9749756167</v>
      </c>
      <c r="L1945" s="444">
        <f t="shared" ca="1" si="137"/>
        <v>-1093649317.9691236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-1093649317.9691236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-4556872.1582046812</v>
      </c>
      <c r="L1946" s="444">
        <f t="shared" ca="1" si="137"/>
        <v>-1098206190.1273284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-1098206190.1273284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-4575859.1255305354</v>
      </c>
      <c r="L1947" s="444">
        <f t="shared" ca="1" si="137"/>
        <v>-1102782049.2528589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-1102782049.2528589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-4594925.2052202448</v>
      </c>
      <c r="L1948" s="444">
        <f t="shared" ca="1" si="137"/>
        <v>-1107376974.4580791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-1107376974.4580791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-4614070.7269086633</v>
      </c>
      <c r="L1949" s="444">
        <f t="shared" ca="1" si="137"/>
        <v>-1111991045.1849878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-1111991045.1849878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-4633296.0216041161</v>
      </c>
      <c r="L1950" s="444">
        <f t="shared" ca="1" si="137"/>
        <v>-1116624341.2065918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-1116624341.2065918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-4652601.4216941325</v>
      </c>
      <c r="L1951" s="444">
        <f t="shared" ca="1" si="137"/>
        <v>-1121276942.6282859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-1121276942.6282859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-4671987.2609511912</v>
      </c>
      <c r="L1952" s="444">
        <f t="shared" ca="1" si="137"/>
        <v>-1125948929.8892372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-1125948929.8892372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-4691453.8745384878</v>
      </c>
      <c r="L1953" s="444">
        <f t="shared" ca="1" si="137"/>
        <v>-1130640383.7637756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-1130640383.7637756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-4711001.5990157314</v>
      </c>
      <c r="L1954" s="444">
        <f t="shared" ca="1" si="137"/>
        <v>-1135351385.3627913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-1135351385.3627913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-4730630.7723449636</v>
      </c>
      <c r="L1955" s="444">
        <f t="shared" ca="1" si="137"/>
        <v>-1140082016.1351364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-1140082016.1351364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-4750341.7338964017</v>
      </c>
      <c r="L1956" s="444">
        <f t="shared" ca="1" si="137"/>
        <v>-1144832357.8690329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-1144832357.8690329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-4770134.8244543038</v>
      </c>
      <c r="L1957" s="444">
        <f t="shared" ca="1" si="137"/>
        <v>-1149602492.6934872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-1149602492.6934872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-4790010.3862228636</v>
      </c>
      <c r="L1958" s="444">
        <f t="shared" ca="1" si="137"/>
        <v>-1154392503.07971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-1154392503.07971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-4809968.7628321247</v>
      </c>
      <c r="L1959" s="444">
        <f t="shared" ca="1" si="137"/>
        <v>-1159202471.8425422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-1159202471.8425422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-4830010.2993439259</v>
      </c>
      <c r="L1960" s="444">
        <f t="shared" ca="1" si="137"/>
        <v>-1164032482.141886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-1164032482.141886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-4850135.3422578583</v>
      </c>
      <c r="L1961" s="444">
        <f t="shared" ca="1" si="137"/>
        <v>-1168882617.484144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-1168882617.484144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-4870344.2395172669</v>
      </c>
      <c r="L1962" s="444">
        <f t="shared" ca="1" si="137"/>
        <v>-1173752961.7236612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-1173752961.7236612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-4890637.340515255</v>
      </c>
      <c r="L1963" s="444">
        <f t="shared" ca="1" si="137"/>
        <v>-1178643599.0641763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-1178643599.0641763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-4911014.9961007349</v>
      </c>
      <c r="L1964" s="444">
        <f t="shared" ca="1" si="137"/>
        <v>-1183554614.060277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-1183554614.060277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-4931477.5585844871</v>
      </c>
      <c r="L1965" s="444">
        <f t="shared" ca="1" si="137"/>
        <v>-1188486091.6188614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-1188486091.6188614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-4952025.3817452556</v>
      </c>
      <c r="L1966" s="444">
        <f t="shared" ca="1" si="137"/>
        <v>-1193438117.0006068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-1193438117.0006068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-4972658.8208358614</v>
      </c>
      <c r="L1967" s="444">
        <f t="shared" ca="1" si="137"/>
        <v>-1198410775.8214426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-1198410775.8214426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-4993378.2325893445</v>
      </c>
      <c r="L1968" s="444">
        <f t="shared" ca="1" si="137"/>
        <v>-1203404154.0540318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-1203404154.0540318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-5014183.9752251329</v>
      </c>
      <c r="L1969" s="444">
        <f t="shared" ca="1" si="137"/>
        <v>-1208418338.0292571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-1208418338.0292571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-5035076.4084552377</v>
      </c>
      <c r="L1970" s="444">
        <f t="shared" ca="1" si="137"/>
        <v>-1213453414.4377122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-1213453414.4377122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-5056055.8934904672</v>
      </c>
      <c r="L1971" s="444">
        <f t="shared" ca="1" si="137"/>
        <v>-1218509470.3312027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-1218509470.3312027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-5077122.7930466784</v>
      </c>
      <c r="L1972" s="444">
        <f t="shared" ca="1" si="137"/>
        <v>-1223586593.1242495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-1223586593.1242495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-5098277.4713510396</v>
      </c>
      <c r="L1973" s="444">
        <f t="shared" ca="1" si="137"/>
        <v>-1228684870.5956006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-1228684870.5956006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-5119520.2941483362</v>
      </c>
      <c r="L1974" s="444">
        <f t="shared" ca="1" si="137"/>
        <v>-1233804390.8897491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-1233804390.8897491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-5140851.6287072878</v>
      </c>
      <c r="L1975" s="444">
        <f t="shared" ca="1" si="137"/>
        <v>-1238945242.5184562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-1238945242.5184562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-5162271.8438269012</v>
      </c>
      <c r="L1976" s="444">
        <f t="shared" ca="1" si="137"/>
        <v>-1244107514.3622832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-1244107514.3622832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-5183781.3098428464</v>
      </c>
      <c r="L1977" s="444">
        <f t="shared" ca="1" si="137"/>
        <v>-1249291295.6721261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-1249291295.6721261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-5205380.3986338582</v>
      </c>
      <c r="L1978" s="444">
        <f t="shared" ca="1" si="137"/>
        <v>-1254496676.07076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-1254496676.07076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-5227069.4836281668</v>
      </c>
      <c r="L1979" s="444">
        <f t="shared" ca="1" si="137"/>
        <v>-1259723745.5543883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-1259723745.5543883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-5248848.939809951</v>
      </c>
      <c r="L1980" s="444">
        <f t="shared" ca="1" si="137"/>
        <v>-1264972594.4941983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-1264972594.4941983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-5270719.1437258264</v>
      </c>
      <c r="L1981" s="444">
        <f t="shared" ca="1" si="137"/>
        <v>-1270243313.6379242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-1270243313.6379242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-5292680.4734913511</v>
      </c>
      <c r="L1982" s="444">
        <f t="shared" ca="1" si="137"/>
        <v>-1275535994.1114156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-1275535994.1114156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-5314733.3087975653</v>
      </c>
      <c r="L1983" s="444">
        <f t="shared" ca="1" si="137"/>
        <v>-1280850727.4202132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-1280850727.4202132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-5336878.0309175551</v>
      </c>
      <c r="L1984" s="444">
        <f t="shared" ca="1" si="137"/>
        <v>-1286187605.4511309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-1286187605.4511309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-5359115.0227130456</v>
      </c>
      <c r="L1985" s="444">
        <f t="shared" ca="1" si="137"/>
        <v>-1291546720.4738438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-1291546720.4738438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-5381444.6686410159</v>
      </c>
      <c r="L1986" s="444">
        <f t="shared" ca="1" si="137"/>
        <v>-1296928165.1424849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-1296928165.1424849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-5403867.3547603535</v>
      </c>
      <c r="L1987" s="444">
        <f t="shared" ca="1" si="137"/>
        <v>-1302332032.4972453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-1302332032.4972453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-5426383.4687385224</v>
      </c>
      <c r="L1988" s="444">
        <f t="shared" ca="1" si="137"/>
        <v>-1307758415.9659839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-1307758415.9659839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-5448993.3998582661</v>
      </c>
      <c r="L1989" s="444">
        <f t="shared" ca="1" si="137"/>
        <v>-1313207409.3658421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-1313207409.3658421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-5471697.5390243419</v>
      </c>
      <c r="L1990" s="444">
        <f t="shared" ca="1" si="137"/>
        <v>-1318679106.9048665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-1318679106.9048665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-5494496.2787702773</v>
      </c>
      <c r="L1991" s="444">
        <f t="shared" ca="1" si="137"/>
        <v>-1324173603.1836367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-1324173603.1836367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-5517390.0132651525</v>
      </c>
      <c r="L1992" s="444">
        <f t="shared" ca="1" si="137"/>
        <v>-1329690993.1969018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-1329690993.1969018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-5540379.1383204237</v>
      </c>
      <c r="L1993" s="444">
        <f t="shared" ca="1" si="137"/>
        <v>-1335231372.3352222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-1335231372.3352222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-5563464.0513967592</v>
      </c>
      <c r="L1994" s="444">
        <f t="shared" ca="1" si="137"/>
        <v>-1340794836.3866191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-1340794836.3866191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-5586645.1516109128</v>
      </c>
      <c r="L1995" s="444">
        <f t="shared" ca="1" si="137"/>
        <v>-1346381481.5382299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-1346381481.5382299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-5609922.8397426251</v>
      </c>
      <c r="L1996" s="444">
        <f t="shared" ca="1" si="137"/>
        <v>-1351991404.3779726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-1351991404.3779726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-5633297.5182415526</v>
      </c>
      <c r="L1997" s="444">
        <f t="shared" ca="1" si="137"/>
        <v>-1357624701.8962142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-1357624701.8962142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-5656769.5912342258</v>
      </c>
      <c r="L1998" s="444">
        <f t="shared" ca="1" si="137"/>
        <v>-1363281471.4874485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-1363281471.4874485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-5680339.4645310352</v>
      </c>
      <c r="L1999" s="444">
        <f t="shared" ca="1" si="137"/>
        <v>-1368961810.9519794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-1368961810.9519794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-5704007.5456332471</v>
      </c>
      <c r="L2000" s="444">
        <f t="shared" ca="1" si="137"/>
        <v>-1374665818.4976127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-1374665818.4976127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-5727774.2437400529</v>
      </c>
      <c r="L2001" s="444">
        <f t="shared" ca="1" si="137"/>
        <v>-1380393592.7413528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-1380393592.7413528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-5751639.9697556365</v>
      </c>
      <c r="L2002" s="444">
        <f t="shared" ca="1" si="137"/>
        <v>-1386145232.7111084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-1386145232.7111084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-5775605.1362962853</v>
      </c>
      <c r="L2003" s="444">
        <f t="shared" ca="1" si="137"/>
        <v>-1391920837.8474047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-1391920837.8474047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-5799670.1576975193</v>
      </c>
      <c r="L2004" s="444">
        <f t="shared" ca="1" si="137"/>
        <v>-1397720508.0051022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-1397720508.0051022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-5823835.4500212586</v>
      </c>
      <c r="L2005" s="444">
        <f t="shared" ca="1" si="137"/>
        <v>-1403544343.4551234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-1403544343.4551234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-5848101.4310630141</v>
      </c>
      <c r="L2006" s="444">
        <f t="shared" ca="1" si="137"/>
        <v>-1409392444.8861864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-1409392444.8861864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-5872468.5203591101</v>
      </c>
      <c r="L2007" s="444">
        <f t="shared" ca="1" si="137"/>
        <v>-1415264913.4065454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-1415264913.4065454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-5896937.139193939</v>
      </c>
      <c r="L2008" s="444">
        <f t="shared" ca="1" si="137"/>
        <v>-1421161850.5457394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-1421161850.5457394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-5921507.7106072474</v>
      </c>
      <c r="L2009" s="444">
        <f t="shared" ca="1" si="137"/>
        <v>-1427083358.2563467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-1427083358.2563467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-5946180.6594014447</v>
      </c>
      <c r="L2010" s="444">
        <f t="shared" ca="1" si="137"/>
        <v>-1433029538.9157481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-1433029538.9157481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-5970956.4121489506</v>
      </c>
      <c r="L2011" s="444">
        <f t="shared" ca="1" si="137"/>
        <v>-1439000495.3278971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-1439000495.3278971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-5995835.3971995711</v>
      </c>
      <c r="L2012" s="444">
        <f t="shared" ca="1" si="137"/>
        <v>-1444996330.7250967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-1444996330.7250967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-6020818.0446879026</v>
      </c>
      <c r="L2013" s="444">
        <f t="shared" ca="1" si="137"/>
        <v>-1451017148.7697847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-1451017148.7697847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-6045904.786540769</v>
      </c>
      <c r="L2014" s="444">
        <f t="shared" ca="1" si="137"/>
        <v>-1457063053.5563254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-1457063053.5563254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-6071096.056484689</v>
      </c>
      <c r="L2015" s="444">
        <f t="shared" ca="1" si="137"/>
        <v>-1463134149.6128101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-1463134149.6128101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-6096392.2900533751</v>
      </c>
      <c r="L2016" s="444">
        <f t="shared" ca="1" si="137"/>
        <v>-1469230541.9028635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-1469230541.9028635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-6121793.9245952647</v>
      </c>
      <c r="L2017" s="444">
        <f t="shared" ca="1" si="137"/>
        <v>-1475352335.8274589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-1475352335.8274589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-6147301.3992810789</v>
      </c>
      <c r="L2018" s="444">
        <f t="shared" ca="1" si="137"/>
        <v>-1481499637.2267399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-1481499637.2267399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-6172915.1551114162</v>
      </c>
      <c r="L2019" s="444">
        <f t="shared" ca="1" si="137"/>
        <v>-1487672552.3818512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-1487672552.3818512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-6198635.6349243801</v>
      </c>
      <c r="L2020" s="444">
        <f t="shared" ca="1" si="137"/>
        <v>-1493871188.0167756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-1493871188.0167756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-6224463.2834032318</v>
      </c>
      <c r="L2021" s="444">
        <f t="shared" ca="1" si="137"/>
        <v>-1500095651.3001788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-1500095651.3001788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-6250398.5470840782</v>
      </c>
      <c r="L2022" s="444">
        <f t="shared" ca="1" si="137"/>
        <v>-1506346049.8472629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-1506346049.8472629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-6276441.8743635956</v>
      </c>
      <c r="L2023" s="444">
        <f t="shared" ca="1" si="137"/>
        <v>-1512622491.7216265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-1512622491.7216265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-6302593.7155067772</v>
      </c>
      <c r="L2024" s="444">
        <f t="shared" ca="1" si="137"/>
        <v>-1518925085.4371333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-1518925085.4371333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-6328854.5226547224</v>
      </c>
      <c r="L2025" s="444">
        <f t="shared" ca="1" si="137"/>
        <v>-1525253939.9597881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-1525253939.9597881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-6355224.7498324504</v>
      </c>
      <c r="L2026" s="444">
        <f t="shared" ca="1" si="137"/>
        <v>-1531609164.7096205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-1531609164.7096205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-6381704.8529567523</v>
      </c>
      <c r="L2027" s="444">
        <f t="shared" ca="1" si="137"/>
        <v>-1537990869.5625772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-1537990869.5625772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-6408295.2898440715</v>
      </c>
      <c r="L2028" s="444">
        <f t="shared" ca="1" si="137"/>
        <v>-1544399164.8524213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-1544399164.8524213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-6434996.5202184217</v>
      </c>
      <c r="L2029" s="444">
        <f t="shared" ca="1" si="137"/>
        <v>-1550834161.3726397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-1550834161.3726397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-6461809.005719332</v>
      </c>
      <c r="L2030" s="444">
        <f t="shared" ca="1" si="137"/>
        <v>-1557295970.3783591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-1557295970.3783591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-6488733.2099098293</v>
      </c>
      <c r="L2031" s="444">
        <f t="shared" ca="1" si="137"/>
        <v>-1563784703.588269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-1563784703.588269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-6515769.5982844541</v>
      </c>
      <c r="L2032" s="444">
        <f t="shared" ca="1" si="137"/>
        <v>-1570300473.1865535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-1570300473.1865535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-6542918.6382773062</v>
      </c>
      <c r="L2033" s="444">
        <f t="shared" ca="1" si="137"/>
        <v>-1576843391.8248308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-1576843391.8248308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-6570180.7992701279</v>
      </c>
      <c r="L2034" s="444">
        <f t="shared" ca="1" si="137"/>
        <v>-1583413572.6241009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-1583413572.6241009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-6597556.5526004201</v>
      </c>
      <c r="L2035" s="444">
        <f t="shared" ca="1" si="137"/>
        <v>-1590011129.1767013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-1590011129.1767013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-6625046.3715695888</v>
      </c>
      <c r="L2036" s="444">
        <f t="shared" ca="1" si="137"/>
        <v>-1596636175.5482709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-1596636175.5482709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-6652650.7314511286</v>
      </c>
      <c r="L2037" s="444">
        <f t="shared" ca="1" si="137"/>
        <v>-1603288826.279722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-1603288826.279722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-6680370.1094988417</v>
      </c>
      <c r="L2038" s="444">
        <f t="shared" ca="1" si="137"/>
        <v>-1609969196.3892207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-1609969196.3892207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-6708204.9849550864</v>
      </c>
      <c r="L2039" s="444">
        <f t="shared" ca="1" si="137"/>
        <v>-1616677401.3741758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-1616677401.3741758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-6736155.839059066</v>
      </c>
      <c r="L2040" s="444">
        <f t="shared" ca="1" si="137"/>
        <v>-1623413557.2132349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-1623413557.2132349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-6764223.1550551457</v>
      </c>
      <c r="L2041" s="444">
        <f t="shared" ca="1" si="137"/>
        <v>-1630177780.3682899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-1630177780.3682899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-6792407.4182012081</v>
      </c>
      <c r="L2042" s="444">
        <f t="shared" ca="1" si="137"/>
        <v>-1636970187.7864912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-1636970187.7864912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-6820709.1157770464</v>
      </c>
      <c r="L2043" s="444">
        <f t="shared" ca="1" si="137"/>
        <v>-1643790896.9022682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-1643790896.9022682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-6849128.7370927837</v>
      </c>
      <c r="L2044" s="444">
        <f t="shared" ca="1" si="137"/>
        <v>-1650640025.6393609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-1650640025.6393609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-6877666.7734973365</v>
      </c>
      <c r="L2045" s="444">
        <f t="shared" ca="1" si="137"/>
        <v>-1657517692.4128582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-1657517692.4128582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-6906323.718386909</v>
      </c>
      <c r="L2046" s="444">
        <f t="shared" ca="1" si="137"/>
        <v>-1664424016.1312451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-1664424016.1312451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-6935100.0672135213</v>
      </c>
      <c r="L2047" s="444">
        <f t="shared" ca="1" si="137"/>
        <v>-1671359116.1984587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-1671359116.1984587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-6963996.3174935775</v>
      </c>
      <c r="L2048" s="444">
        <f t="shared" ref="L2048:L2302" ca="1" si="142">I2048-J2048+K2048</f>
        <v>-1678323112.5159523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-1678323112.5159523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-6993012.9688164676</v>
      </c>
      <c r="L2049" s="444">
        <f t="shared" ca="1" si="142"/>
        <v>-1685316125.4847689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-1685316125.4847689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-7022150.5228532031</v>
      </c>
      <c r="L2050" s="444">
        <f t="shared" ca="1" si="142"/>
        <v>-1692338276.007622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-1692338276.007622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-7051409.4833650915</v>
      </c>
      <c r="L2051" s="444">
        <f t="shared" ca="1" si="142"/>
        <v>-1699389685.4909871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-1699389685.4909871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-7080790.3562124474</v>
      </c>
      <c r="L2052" s="444">
        <f t="shared" ca="1" si="142"/>
        <v>-1706470475.8471994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-1706470475.8471994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-7110293.6493633296</v>
      </c>
      <c r="L2053" s="444">
        <f t="shared" ca="1" si="142"/>
        <v>-1713580769.4965627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-1713580769.4965627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-7139919.8729023449</v>
      </c>
      <c r="L2054" s="444">
        <f t="shared" ca="1" si="142"/>
        <v>-1720720689.3694651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-1720720689.3694651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-7169669.5390394377</v>
      </c>
      <c r="L2055" s="444">
        <f t="shared" ca="1" si="142"/>
        <v>-1727890358.9085045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-1727890358.9085045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-7199543.1621187674</v>
      </c>
      <c r="L2056" s="444">
        <f t="shared" ca="1" si="142"/>
        <v>-1735089902.0706232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-1735089902.0706232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-7229541.2586275972</v>
      </c>
      <c r="L2057" s="444">
        <f t="shared" ca="1" si="142"/>
        <v>-1742319443.3292508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-1742319443.3292508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-7259664.3472052114</v>
      </c>
      <c r="L2058" s="444">
        <f t="shared" ca="1" si="142"/>
        <v>-1749579107.676456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-1749579107.676456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-7289912.9486518987</v>
      </c>
      <c r="L2059" s="444">
        <f t="shared" ca="1" si="142"/>
        <v>-1756869020.6251078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-1756869020.6251078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-7320287.585937948</v>
      </c>
      <c r="L2060" s="444">
        <f t="shared" ca="1" si="142"/>
        <v>-1764189308.2110457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-1764189308.2110457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-7350788.7842126908</v>
      </c>
      <c r="L2061" s="444">
        <f t="shared" ca="1" si="142"/>
        <v>-1771540096.9952583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-1771540096.9952583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-7381417.0708135767</v>
      </c>
      <c r="L2062" s="444">
        <f t="shared" ca="1" si="142"/>
        <v>-1778921514.066072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-1778921514.066072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-7412172.9752752995</v>
      </c>
      <c r="L2063" s="444">
        <f t="shared" ca="1" si="142"/>
        <v>-1786333687.0413473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-1786333687.0413473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-7443057.0293389466</v>
      </c>
      <c r="L2064" s="444">
        <f t="shared" ca="1" si="142"/>
        <v>-1793776744.0706861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-1793776744.0706861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-7474069.7669611908</v>
      </c>
      <c r="L2065" s="444">
        <f t="shared" ca="1" si="142"/>
        <v>-1801250813.8376472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-1801250813.8376472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-7505211.7243235298</v>
      </c>
      <c r="L2066" s="444">
        <f t="shared" ca="1" si="142"/>
        <v>-1808756025.5619707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-1808756025.5619707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-7536483.4398415433</v>
      </c>
      <c r="L2067" s="444">
        <f t="shared" ca="1" si="142"/>
        <v>-1816292509.0018122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-1816292509.0018122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-7567885.4541742178</v>
      </c>
      <c r="L2068" s="444">
        <f t="shared" ca="1" si="142"/>
        <v>-1823860394.4559865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-1823860394.4559865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-7599418.3102332773</v>
      </c>
      <c r="L2069" s="444">
        <f t="shared" ca="1" si="142"/>
        <v>-1831459812.7662199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-1831459812.7662199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-7631082.5531925829</v>
      </c>
      <c r="L2070" s="444">
        <f t="shared" ca="1" si="142"/>
        <v>-1839090895.3194125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-1839090895.3194125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-7662878.7304975521</v>
      </c>
      <c r="L2071" s="444">
        <f t="shared" ca="1" si="142"/>
        <v>-1846753774.0499101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-1846753774.0499101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-7694807.3918746253</v>
      </c>
      <c r="L2072" s="444">
        <f t="shared" ca="1" si="142"/>
        <v>-1854448581.4417846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-1854448581.4417846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-7726869.0893407688</v>
      </c>
      <c r="L2073" s="444">
        <f t="shared" ca="1" si="142"/>
        <v>-1862175450.5311253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-1862175450.5311253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-7759064.3772130227</v>
      </c>
      <c r="L2074" s="444">
        <f t="shared" ca="1" si="142"/>
        <v>-1869934514.9083383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-1869934514.9083383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-7791393.8121180758</v>
      </c>
      <c r="L2075" s="444">
        <f t="shared" ca="1" si="142"/>
        <v>-1877725908.7204564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-1877725908.7204564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-7823857.9530019015</v>
      </c>
      <c r="L2076" s="444">
        <f t="shared" ca="1" si="142"/>
        <v>-1885549766.6734583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-1885549766.6734583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-7856457.3611394092</v>
      </c>
      <c r="L2077" s="444">
        <f t="shared" ca="1" si="142"/>
        <v>-1893406224.0345976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-1893406224.0345976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-7889192.6001441563</v>
      </c>
      <c r="L2078" s="444">
        <f t="shared" ca="1" si="142"/>
        <v>-1901295416.6347418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-1901295416.6347418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-7922064.2359780902</v>
      </c>
      <c r="L2079" s="444">
        <f t="shared" ca="1" si="142"/>
        <v>-1909217480.8707199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-1909217480.8707199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-7955072.8369613327</v>
      </c>
      <c r="L2080" s="444">
        <f t="shared" ca="1" si="142"/>
        <v>-1917172553.7076812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-1917172553.7076812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-7988218.9737820048</v>
      </c>
      <c r="L2081" s="444">
        <f t="shared" ca="1" si="142"/>
        <v>-1925160772.6814632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-1925160772.6814632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-8021503.2195060961</v>
      </c>
      <c r="L2082" s="444">
        <f t="shared" ca="1" si="142"/>
        <v>-1933182275.9009693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-1933182275.9009693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-8054926.1495873714</v>
      </c>
      <c r="L2083" s="444">
        <f t="shared" ca="1" si="142"/>
        <v>-1941237202.0505567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-1941237202.0505567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-8088488.3418773189</v>
      </c>
      <c r="L2084" s="444">
        <f t="shared" ca="1" si="142"/>
        <v>-1949325690.3924339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-1949325690.3924339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-8122190.3766351417</v>
      </c>
      <c r="L2085" s="444">
        <f t="shared" ca="1" si="142"/>
        <v>-1957447880.769069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-1957447880.769069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-8156032.8365377858</v>
      </c>
      <c r="L2086" s="444">
        <f t="shared" ca="1" si="142"/>
        <v>-1965603913.6056068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-1965603913.6056068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-8190016.3066900279</v>
      </c>
      <c r="L2087" s="444">
        <f t="shared" ca="1" si="142"/>
        <v>-1973793929.9122968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-1973793929.9122968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-8224141.3746345695</v>
      </c>
      <c r="L2088" s="444">
        <f t="shared" ca="1" si="142"/>
        <v>-1982018071.2869313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-1982018071.2869313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-8258408.6303622145</v>
      </c>
      <c r="L2089" s="444">
        <f t="shared" ca="1" si="142"/>
        <v>-1990276479.9172935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-1990276479.9172935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-8292818.6663220562</v>
      </c>
      <c r="L2090" s="444">
        <f t="shared" ca="1" si="142"/>
        <v>-1998569298.5836155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-1998569298.5836155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-8327372.0774317309</v>
      </c>
      <c r="L2091" s="444">
        <f t="shared" ca="1" si="142"/>
        <v>-2006896670.6610472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-2006896670.6610472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-8362069.4610876963</v>
      </c>
      <c r="L2092" s="444">
        <f t="shared" ca="1" si="142"/>
        <v>-2015258740.1221349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-2015258740.1221349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-8396911.4171755631</v>
      </c>
      <c r="L2093" s="444">
        <f t="shared" ca="1" si="142"/>
        <v>-2023655651.5393105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-2023655651.5393105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-8431898.5480804592</v>
      </c>
      <c r="L2094" s="444">
        <f t="shared" ca="1" si="142"/>
        <v>-2032087550.0873909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-2032087550.0873909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-8467031.4586974625</v>
      </c>
      <c r="L2095" s="444">
        <f t="shared" ca="1" si="142"/>
        <v>-2040554581.5460885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-2040554581.5460885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-8502310.7564420346</v>
      </c>
      <c r="L2096" s="444">
        <f t="shared" ca="1" si="142"/>
        <v>-2049056892.3025305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-2049056892.3025305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-8537737.051260544</v>
      </c>
      <c r="L2097" s="444">
        <f t="shared" ca="1" si="142"/>
        <v>-2057594629.353791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-2057594629.353791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-8573310.9556407966</v>
      </c>
      <c r="L2098" s="444">
        <f t="shared" ca="1" si="142"/>
        <v>-2066167940.3094318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-2066167940.3094318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-8609033.0846226327</v>
      </c>
      <c r="L2099" s="444">
        <f t="shared" ca="1" si="142"/>
        <v>-2074776973.3940544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-2074776973.3940544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-8644904.0558085591</v>
      </c>
      <c r="L2100" s="444">
        <f t="shared" ca="1" si="142"/>
        <v>-2083421877.449863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-2083421877.449863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-8680924.489374429</v>
      </c>
      <c r="L2101" s="444">
        <f t="shared" ca="1" si="142"/>
        <v>-2092102801.9392374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-2092102801.9392374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-8717095.0080801547</v>
      </c>
      <c r="L2102" s="444">
        <f t="shared" ca="1" si="142"/>
        <v>-2100819896.9473176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-2100819896.9473176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-8753416.2372804899</v>
      </c>
      <c r="L2103" s="444">
        <f t="shared" ca="1" si="142"/>
        <v>-2109573313.1845982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-2109573313.1845982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-8789888.804935826</v>
      </c>
      <c r="L2104" s="444">
        <f t="shared" ca="1" si="142"/>
        <v>-2118363201.9895341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-2118363201.9895341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-8826513.3416230604</v>
      </c>
      <c r="L2105" s="444">
        <f t="shared" ca="1" si="142"/>
        <v>-2127189715.3311572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-2127189715.3311572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-8863290.4805464875</v>
      </c>
      <c r="L2106" s="444">
        <f t="shared" ca="1" si="142"/>
        <v>-2136053005.8117037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-2136053005.8117037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-8900220.857548764</v>
      </c>
      <c r="L2107" s="444">
        <f t="shared" ca="1" si="142"/>
        <v>-2144953226.6692524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-2144953226.6692524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-8937305.1111218855</v>
      </c>
      <c r="L2108" s="444">
        <f t="shared" ca="1" si="142"/>
        <v>-2153890531.7803741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-2153890531.7803741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-8974543.8824182246</v>
      </c>
      <c r="L2109" s="444">
        <f t="shared" ca="1" si="142"/>
        <v>-2162865075.6627922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-2162865075.6627922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-9011937.8152616341</v>
      </c>
      <c r="L2110" s="444">
        <f t="shared" ca="1" si="142"/>
        <v>-2171877013.478054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-2171877013.478054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-9049487.5561585575</v>
      </c>
      <c r="L2111" s="444">
        <f t="shared" ca="1" si="142"/>
        <v>-2180926501.0342126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-2180926501.0342126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-9087193.7543092184</v>
      </c>
      <c r="L2112" s="444">
        <f t="shared" ca="1" si="142"/>
        <v>-2190013694.7885218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-2190013694.7885218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-9125057.0616188403</v>
      </c>
      <c r="L2113" s="444">
        <f t="shared" ca="1" si="142"/>
        <v>-2199138751.8501406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-2199138751.8501406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-9163078.1327089183</v>
      </c>
      <c r="L2114" s="444">
        <f t="shared" ca="1" si="142"/>
        <v>-2208301829.9828496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-2208301829.9828496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-9201257.6249285396</v>
      </c>
      <c r="L2115" s="444">
        <f t="shared" ca="1" si="142"/>
        <v>-2217503087.6077781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-2217503087.6077781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-9239596.1983657423</v>
      </c>
      <c r="L2116" s="444">
        <f t="shared" ca="1" si="142"/>
        <v>-2226742683.8061438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-2226742683.8061438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-9278094.5158589315</v>
      </c>
      <c r="L2117" s="444">
        <f t="shared" ca="1" si="142"/>
        <v>-2236020778.3220029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-2236020778.3220029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-9316753.2430083454</v>
      </c>
      <c r="L2118" s="444">
        <f t="shared" ca="1" si="142"/>
        <v>-2245337531.565011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-2245337531.565011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-9355573.0481875464</v>
      </c>
      <c r="L2119" s="444">
        <f t="shared" ca="1" si="142"/>
        <v>-2254693104.6131988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-2254693104.6131988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-9394554.6025549956</v>
      </c>
      <c r="L2120" s="444">
        <f t="shared" ca="1" si="142"/>
        <v>-2264087659.2157536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-2264087659.2157536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-9433698.5800656397</v>
      </c>
      <c r="L2121" s="444">
        <f t="shared" ca="1" si="142"/>
        <v>-2273521357.7958193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-2273521357.7958193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-9473005.6574825794</v>
      </c>
      <c r="L2122" s="444">
        <f t="shared" ca="1" si="142"/>
        <v>-2282994363.4533019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-2282994363.4533019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-9512476.5143887587</v>
      </c>
      <c r="L2123" s="444">
        <f t="shared" ca="1" si="142"/>
        <v>-2292506839.9676905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-2292506839.9676905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-9552111.8331987094</v>
      </c>
      <c r="L2124" s="444">
        <f t="shared" ca="1" si="142"/>
        <v>-2302058951.800889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-2302058951.800889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-9591912.2991703711</v>
      </c>
      <c r="L2125" s="444">
        <f t="shared" ca="1" si="142"/>
        <v>-2311650864.1000595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-2311650864.1000595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-9631878.6004169136</v>
      </c>
      <c r="L2126" s="444">
        <f t="shared" ca="1" si="142"/>
        <v>-2321282742.7004766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-2321282742.7004766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-9672011.4279186521</v>
      </c>
      <c r="L2127" s="444">
        <f t="shared" ca="1" si="142"/>
        <v>-2330954754.1283951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-2330954754.1283951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-9712311.4755349793</v>
      </c>
      <c r="L2128" s="444">
        <f t="shared" ca="1" si="142"/>
        <v>-2340667065.60393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-2340667065.60393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-9752779.440016374</v>
      </c>
      <c r="L2129" s="444">
        <f t="shared" ca="1" si="142"/>
        <v>-2350419845.0439463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-2350419845.0439463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-9793416.0210164431</v>
      </c>
      <c r="L2130" s="444">
        <f t="shared" ca="1" si="142"/>
        <v>-2360213261.0649629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-2360213261.0649629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-9834221.9211040121</v>
      </c>
      <c r="L2131" s="444">
        <f t="shared" ca="1" si="142"/>
        <v>-2370047482.9860668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-2370047482.9860668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-9875197.8457752783</v>
      </c>
      <c r="L2132" s="444">
        <f t="shared" ca="1" si="142"/>
        <v>-2379922680.8318419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-2379922680.8318419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-9916344.5034660082</v>
      </c>
      <c r="L2133" s="444">
        <f t="shared" ca="1" si="142"/>
        <v>-2389839025.3353081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-2389839025.3353081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-9957662.605563784</v>
      </c>
      <c r="L2134" s="444">
        <f t="shared" ca="1" si="142"/>
        <v>-2399796687.9408717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-2399796687.9408717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-9999152.8664202988</v>
      </c>
      <c r="L2135" s="444">
        <f t="shared" ca="1" si="142"/>
        <v>-2409795840.807292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-2409795840.807292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-10040816.003363717</v>
      </c>
      <c r="L2136" s="444">
        <f t="shared" ca="1" si="142"/>
        <v>-2419836656.8106556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-2419836656.8106556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-10082652.736711064</v>
      </c>
      <c r="L2137" s="444">
        <f t="shared" ca="1" si="142"/>
        <v>-2429919309.5473666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-2429919309.5473666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-10124663.789780695</v>
      </c>
      <c r="L2138" s="444">
        <f t="shared" ca="1" si="142"/>
        <v>-2440043973.3371472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-2440043973.3371472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-10166849.88890478</v>
      </c>
      <c r="L2139" s="444">
        <f t="shared" ca="1" si="142"/>
        <v>-2450210823.2260518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-2450210823.2260518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-10209211.763441883</v>
      </c>
      <c r="L2140" s="444">
        <f t="shared" ca="1" si="142"/>
        <v>-2460420034.9894938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-2460420034.9894938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-10251750.145789558</v>
      </c>
      <c r="L2141" s="444">
        <f t="shared" ca="1" si="142"/>
        <v>-2470671785.1352835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-2470671785.1352835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-10294465.771397015</v>
      </c>
      <c r="L2142" s="444">
        <f t="shared" ca="1" si="142"/>
        <v>-2480966250.9066806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-2480966250.9066806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-10337359.378777836</v>
      </c>
      <c r="L2143" s="444">
        <f t="shared" ca="1" si="142"/>
        <v>-2491303610.2854586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-2491303610.2854586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-10380431.709522745</v>
      </c>
      <c r="L2144" s="444">
        <f t="shared" ca="1" si="142"/>
        <v>-2501684041.9949813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-2501684041.9949813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-10423683.508312423</v>
      </c>
      <c r="L2145" s="444">
        <f t="shared" ca="1" si="142"/>
        <v>-2512107725.5032935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-2512107725.5032935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-10467115.522930389</v>
      </c>
      <c r="L2146" s="444">
        <f t="shared" ca="1" si="142"/>
        <v>-2522574841.0262241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-2522574841.0262241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-10510728.504275933</v>
      </c>
      <c r="L2147" s="444">
        <f t="shared" ca="1" si="142"/>
        <v>-2533085569.5304999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-2533085569.5304999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-10554523.206377083</v>
      </c>
      <c r="L2148" s="444">
        <f t="shared" ca="1" si="142"/>
        <v>-2543640092.736877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-2543640092.736877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-10598500.386403654</v>
      </c>
      <c r="L2149" s="444">
        <f t="shared" ca="1" si="142"/>
        <v>-2554238593.1232805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-2554238593.1232805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-10642660.804680336</v>
      </c>
      <c r="L2150" s="444">
        <f t="shared" ca="1" si="142"/>
        <v>-2564881253.9279609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-2564881253.9279609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-10687005.224699836</v>
      </c>
      <c r="L2151" s="444">
        <f t="shared" ca="1" si="142"/>
        <v>-2575568259.1526608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-2575568259.1526608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-10731534.413136087</v>
      </c>
      <c r="L2152" s="444">
        <f t="shared" ca="1" si="142"/>
        <v>-2586299793.5657969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-2586299793.5657969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-10776249.139857486</v>
      </c>
      <c r="L2153" s="444">
        <f t="shared" ca="1" si="142"/>
        <v>-2597076042.7056541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-2597076042.7056541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-10821150.177940225</v>
      </c>
      <c r="L2154" s="444">
        <f t="shared" ca="1" si="142"/>
        <v>-2607897192.8835945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-2607897192.8835945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-10866238.303681644</v>
      </c>
      <c r="L2155" s="444">
        <f t="shared" ca="1" si="142"/>
        <v>-2618763431.1872764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-2618763431.1872764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-10911514.296613652</v>
      </c>
      <c r="L2156" s="444">
        <f t="shared" ca="1" si="142"/>
        <v>-2629674945.4838901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-2629674945.4838901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-10956978.939516209</v>
      </c>
      <c r="L2157" s="444">
        <f t="shared" ca="1" si="142"/>
        <v>-2640631924.4234061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-2640631924.4234061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-11002633.018430859</v>
      </c>
      <c r="L2158" s="444">
        <f t="shared" ca="1" si="142"/>
        <v>-2651634557.4418368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-2651634557.4418368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-11048477.322674319</v>
      </c>
      <c r="L2159" s="444">
        <f t="shared" ca="1" si="142"/>
        <v>-2662683034.7645111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-2662683034.7645111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-11094512.64485213</v>
      </c>
      <c r="L2160" s="444">
        <f t="shared" ca="1" si="142"/>
        <v>-2673777547.4093633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-2673777547.4093633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-11140739.780872347</v>
      </c>
      <c r="L2161" s="444">
        <f t="shared" ca="1" si="142"/>
        <v>-2684918287.1902356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-2684918287.1902356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-11187159.529959315</v>
      </c>
      <c r="L2162" s="444">
        <f t="shared" ca="1" si="142"/>
        <v>-2696105446.7201948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-2696105446.7201948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-11233772.694667479</v>
      </c>
      <c r="L2163" s="444">
        <f t="shared" ca="1" si="142"/>
        <v>-2707339219.4148622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-2707339219.4148622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-11280580.080895258</v>
      </c>
      <c r="L2164" s="444">
        <f t="shared" ca="1" si="142"/>
        <v>-2718619799.4957576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-2718619799.4957576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-11327582.49789899</v>
      </c>
      <c r="L2165" s="444">
        <f t="shared" ca="1" si="142"/>
        <v>-2729947381.9936566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-2729947381.9936566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-11374780.758306902</v>
      </c>
      <c r="L2166" s="444">
        <f t="shared" ca="1" si="142"/>
        <v>-2741322162.7519636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-2741322162.7519636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-11422175.678133182</v>
      </c>
      <c r="L2167" s="444">
        <f t="shared" ca="1" si="142"/>
        <v>-2752744338.4300966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-2752744338.4300966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-11469768.076792069</v>
      </c>
      <c r="L2168" s="444">
        <f t="shared" ca="1" si="142"/>
        <v>-2764214106.5068889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-2764214106.5068889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-11517558.777112037</v>
      </c>
      <c r="L2169" s="444">
        <f t="shared" ca="1" si="142"/>
        <v>-2775731665.2840009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-2775731665.2840009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-11565548.605350003</v>
      </c>
      <c r="L2170" s="444">
        <f t="shared" ca="1" si="142"/>
        <v>-2787297213.8893509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-2787297213.8893509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-11613738.391205629</v>
      </c>
      <c r="L2171" s="444">
        <f t="shared" ca="1" si="142"/>
        <v>-2798910952.2805567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-2798910952.2805567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-11662128.967835654</v>
      </c>
      <c r="L2172" s="444">
        <f t="shared" ca="1" si="142"/>
        <v>-2810573081.2483921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-2810573081.2483921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-11710721.1718683</v>
      </c>
      <c r="L2173" s="444">
        <f t="shared" ca="1" si="142"/>
        <v>-2822283802.4202604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-2822283802.4202604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-11759515.843417753</v>
      </c>
      <c r="L2174" s="444">
        <f t="shared" ca="1" si="142"/>
        <v>-2834043318.2636781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-2834043318.2636781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-11808513.826098658</v>
      </c>
      <c r="L2175" s="444">
        <f t="shared" ca="1" si="142"/>
        <v>-2845851832.0897765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-2845851832.0897765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-11857715.967040736</v>
      </c>
      <c r="L2176" s="444">
        <f t="shared" ca="1" si="142"/>
        <v>-2857709548.0568171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-2857709548.0568171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-11907123.116903404</v>
      </c>
      <c r="L2177" s="444">
        <f t="shared" ca="1" si="142"/>
        <v>-2869616671.1737204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-2869616671.1737204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-11956736.129890501</v>
      </c>
      <c r="L2178" s="444">
        <f t="shared" ca="1" si="142"/>
        <v>-2881573407.3036108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-2881573407.3036108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-12006555.863765044</v>
      </c>
      <c r="L2179" s="444">
        <f t="shared" ca="1" si="142"/>
        <v>-2893579963.167376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-2893579963.167376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-12056583.179864068</v>
      </c>
      <c r="L2180" s="444">
        <f t="shared" ca="1" si="142"/>
        <v>-2905636546.34724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-2905636546.34724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-12106818.9431135</v>
      </c>
      <c r="L2181" s="444">
        <f t="shared" ca="1" si="142"/>
        <v>-2917743365.2903533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-2917743365.2903533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-12157264.022043139</v>
      </c>
      <c r="L2182" s="444">
        <f t="shared" ca="1" si="142"/>
        <v>-2929900629.3123965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-2929900629.3123965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-12207919.288801651</v>
      </c>
      <c r="L2183" s="444">
        <f t="shared" ca="1" si="142"/>
        <v>-2942108548.6011982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-2942108548.6011982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-12258785.619171659</v>
      </c>
      <c r="L2184" s="444">
        <f t="shared" ca="1" si="142"/>
        <v>-2954367334.2203698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-2954367334.2203698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-12309863.892584873</v>
      </c>
      <c r="L2185" s="444">
        <f t="shared" ca="1" si="142"/>
        <v>-2966677198.1129546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-2966677198.1129546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-12361154.992137311</v>
      </c>
      <c r="L2186" s="444">
        <f t="shared" ca="1" si="142"/>
        <v>-2979038353.105092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-2979038353.105092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-12412659.804604551</v>
      </c>
      <c r="L2187" s="444">
        <f t="shared" ca="1" si="142"/>
        <v>-2991451012.9096966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-2991451012.9096966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-12464379.22045707</v>
      </c>
      <c r="L2188" s="444">
        <f t="shared" ca="1" si="142"/>
        <v>-3003915392.1301537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-3003915392.1301537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-12516314.13387564</v>
      </c>
      <c r="L2189" s="444">
        <f t="shared" ca="1" si="142"/>
        <v>-3016431706.2640295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-3016431706.2640295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-12568465.442766789</v>
      </c>
      <c r="L2190" s="444">
        <f t="shared" ca="1" si="142"/>
        <v>-3029000171.7067962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-3029000171.7067962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-12620834.048778318</v>
      </c>
      <c r="L2191" s="444">
        <f t="shared" ca="1" si="142"/>
        <v>-3041621005.7555747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-3041621005.7555747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-12673420.857314894</v>
      </c>
      <c r="L2192" s="444">
        <f t="shared" ca="1" si="142"/>
        <v>-3054294426.6128898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-3054294426.6128898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-12726226.777553707</v>
      </c>
      <c r="L2193" s="444">
        <f t="shared" ca="1" si="142"/>
        <v>-3067020653.3904433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-3067020653.3904433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-12779252.722460181</v>
      </c>
      <c r="L2194" s="444">
        <f t="shared" ca="1" si="142"/>
        <v>-3079799906.1129036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-3079799906.1129036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-12832499.608803764</v>
      </c>
      <c r="L2195" s="444">
        <f t="shared" ca="1" si="142"/>
        <v>-3092632405.7217073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-3092632405.7217073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-12885968.35717378</v>
      </c>
      <c r="L2196" s="444">
        <f t="shared" ca="1" si="142"/>
        <v>-3105518374.0788813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-3105518374.0788813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-12939659.891995339</v>
      </c>
      <c r="L2197" s="444">
        <f t="shared" ca="1" si="142"/>
        <v>-3118458033.9708767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-3118458033.9708767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-12993575.14154532</v>
      </c>
      <c r="L2198" s="444">
        <f t="shared" ca="1" si="142"/>
        <v>-3131451609.112422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-3131451609.112422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-13047715.037968425</v>
      </c>
      <c r="L2199" s="444">
        <f t="shared" ca="1" si="142"/>
        <v>-3144499324.1503906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-3144499324.1503906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-13102080.517293295</v>
      </c>
      <c r="L2200" s="444">
        <f t="shared" ca="1" si="142"/>
        <v>-3157601404.6676841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-3157601404.6676841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-13156672.519448683</v>
      </c>
      <c r="L2201" s="444">
        <f t="shared" ca="1" si="142"/>
        <v>-3170758077.1871328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-3170758077.1871328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-13211491.988279721</v>
      </c>
      <c r="L2202" s="444">
        <f t="shared" ca="1" si="142"/>
        <v>-3183969569.1754127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-3183969569.1754127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-13266539.871564219</v>
      </c>
      <c r="L2203" s="444">
        <f t="shared" ca="1" si="142"/>
        <v>-3197236109.046977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-3197236109.046977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-13321817.121029072</v>
      </c>
      <c r="L2204" s="444">
        <f t="shared" ca="1" si="142"/>
        <v>-3210557926.1680059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-3210557926.1680059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-13377324.692366691</v>
      </c>
      <c r="L2205" s="444">
        <f t="shared" ca="1" si="142"/>
        <v>-3223935250.8603725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-3223935250.8603725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-13433063.545251552</v>
      </c>
      <c r="L2206" s="444">
        <f t="shared" ca="1" si="142"/>
        <v>-3237368314.4056239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-3237368314.4056239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-13489034.643356767</v>
      </c>
      <c r="L2207" s="444">
        <f t="shared" ca="1" si="142"/>
        <v>-3250857349.0489807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-3250857349.0489807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-13545238.954370752</v>
      </c>
      <c r="L2208" s="444">
        <f t="shared" ca="1" si="142"/>
        <v>-3264402588.0033517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-3264402588.0033517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-13601677.450013965</v>
      </c>
      <c r="L2209" s="444">
        <f t="shared" ca="1" si="142"/>
        <v>-3278004265.4533658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-3278004265.4533658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-13658351.10605569</v>
      </c>
      <c r="L2210" s="444">
        <f t="shared" ca="1" si="142"/>
        <v>-3291662616.5594215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-3291662616.5594215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-13715260.902330922</v>
      </c>
      <c r="L2211" s="444">
        <f t="shared" ca="1" si="142"/>
        <v>-3305377877.4617524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-3305377877.4617524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-13772407.822757302</v>
      </c>
      <c r="L2212" s="444">
        <f t="shared" ca="1" si="142"/>
        <v>-3319150285.2845097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-3319150285.2845097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-13829792.855352124</v>
      </c>
      <c r="L2213" s="444">
        <f t="shared" ca="1" si="142"/>
        <v>-3332980078.1398616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-3332980078.1398616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-13887416.992249424</v>
      </c>
      <c r="L2214" s="444">
        <f t="shared" ca="1" si="142"/>
        <v>-3346867495.1321111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-3346867495.1321111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-13945281.22971713</v>
      </c>
      <c r="L2215" s="444">
        <f t="shared" ca="1" si="142"/>
        <v>-3360812776.3618283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-3360812776.3618283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-14003386.568174286</v>
      </c>
      <c r="L2216" s="444">
        <f t="shared" ca="1" si="142"/>
        <v>-3374816162.9300027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-3374816162.9300027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-14061734.012208346</v>
      </c>
      <c r="L2217" s="444">
        <f t="shared" ca="1" si="142"/>
        <v>-3388877896.9422112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-3388877896.9422112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-14120324.570592549</v>
      </c>
      <c r="L2218" s="444">
        <f t="shared" ca="1" si="142"/>
        <v>-3402998221.5128036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-3402998221.5128036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-14179159.256303348</v>
      </c>
      <c r="L2219" s="444">
        <f t="shared" ca="1" si="142"/>
        <v>-3417177380.7691069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-3417177380.7691069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-14238239.086537944</v>
      </c>
      <c r="L2220" s="444">
        <f t="shared" ca="1" si="142"/>
        <v>-3431415619.8556447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-3431415619.8556447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-14297565.082731852</v>
      </c>
      <c r="L2221" s="444">
        <f t="shared" ca="1" si="142"/>
        <v>-3445713184.9383764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-3445713184.9383764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-14357138.270576568</v>
      </c>
      <c r="L2222" s="444">
        <f t="shared" ca="1" si="142"/>
        <v>-3460070323.2089529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-3460070323.2089529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-14416959.680037303</v>
      </c>
      <c r="L2223" s="444">
        <f t="shared" ca="1" si="142"/>
        <v>-3474487282.8889904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-3474487282.8889904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-14477030.345370796</v>
      </c>
      <c r="L2224" s="444">
        <f t="shared" ca="1" si="142"/>
        <v>-3488964313.2343612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-3488964313.2343612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-14537351.305143172</v>
      </c>
      <c r="L2225" s="444">
        <f t="shared" ca="1" si="142"/>
        <v>-3503501664.5395045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-3503501664.5395045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-14597923.602247935</v>
      </c>
      <c r="L2226" s="444">
        <f t="shared" ca="1" si="142"/>
        <v>-3518099588.1417522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-3518099588.1417522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-14658748.283923969</v>
      </c>
      <c r="L2227" s="444">
        <f t="shared" ca="1" si="142"/>
        <v>-3532758336.4256763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-3532758336.4256763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-14719826.401773652</v>
      </c>
      <c r="L2228" s="444">
        <f t="shared" ca="1" si="142"/>
        <v>-3547478162.8274498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-3547478162.8274498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-14781159.011781041</v>
      </c>
      <c r="L2229" s="444">
        <f t="shared" ca="1" si="142"/>
        <v>-3562259321.839231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-3562259321.839231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-14842747.174330128</v>
      </c>
      <c r="L2230" s="444">
        <f t="shared" ca="1" si="142"/>
        <v>-3577102069.0135612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-3577102069.0135612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-14904591.954223171</v>
      </c>
      <c r="L2231" s="444">
        <f t="shared" ca="1" si="142"/>
        <v>-3592006660.9677844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-3592006660.9677844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-14966694.420699101</v>
      </c>
      <c r="L2232" s="444">
        <f t="shared" ca="1" si="142"/>
        <v>-3606973355.3884835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-3606973355.3884835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-15029055.647452014</v>
      </c>
      <c r="L2233" s="444">
        <f t="shared" ca="1" si="142"/>
        <v>-3622002411.0359354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-3622002411.0359354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-15091676.712649731</v>
      </c>
      <c r="L2234" s="444">
        <f t="shared" ca="1" si="142"/>
        <v>-3637094087.7485852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-3637094087.7485852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-15154558.698952438</v>
      </c>
      <c r="L2235" s="444">
        <f t="shared" ca="1" si="142"/>
        <v>-3652248646.4475379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-3652248646.4475379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-15217702.693531407</v>
      </c>
      <c r="L2236" s="444">
        <f t="shared" ca="1" si="142"/>
        <v>-3667466349.1410694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-3667466349.1410694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-15281109.788087791</v>
      </c>
      <c r="L2237" s="444">
        <f t="shared" ca="1" si="142"/>
        <v>-3682747458.9291573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-3682747458.9291573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-15344781.078871489</v>
      </c>
      <c r="L2238" s="444">
        <f t="shared" ca="1" si="142"/>
        <v>-3698092240.008029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-3698092240.008029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-15408717.666700121</v>
      </c>
      <c r="L2239" s="444">
        <f t="shared" ca="1" si="142"/>
        <v>-3713500957.6747289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-3713500957.6747289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-15472920.656978035</v>
      </c>
      <c r="L2240" s="444">
        <f t="shared" ca="1" si="142"/>
        <v>-3728973878.331707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-3728973878.331707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-15537391.159715446</v>
      </c>
      <c r="L2241" s="444">
        <f t="shared" ca="1" si="142"/>
        <v>-3744511269.4914227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-3744511269.4914227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-15602130.289547594</v>
      </c>
      <c r="L2242" s="444">
        <f t="shared" ca="1" si="142"/>
        <v>-3760113399.7809701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-3760113399.7809701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-15667139.165754043</v>
      </c>
      <c r="L2243" s="444">
        <f t="shared" ca="1" si="142"/>
        <v>-3775780538.9467239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-3775780538.9467239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-15732418.912278017</v>
      </c>
      <c r="L2244" s="444">
        <f t="shared" ca="1" si="142"/>
        <v>-3791512957.8590021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-3791512957.8590021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-15797970.65774584</v>
      </c>
      <c r="L2245" s="444">
        <f t="shared" ca="1" si="142"/>
        <v>-3807310928.516748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-3807310928.516748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-15863795.53548645</v>
      </c>
      <c r="L2246" s="444">
        <f t="shared" ca="1" si="142"/>
        <v>-3823174724.0522342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-3823174724.0522342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-15929894.683550974</v>
      </c>
      <c r="L2247" s="444">
        <f t="shared" ca="1" si="142"/>
        <v>-3839104618.735785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-3839104618.735785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-15996269.244732438</v>
      </c>
      <c r="L2248" s="444">
        <f t="shared" ca="1" si="142"/>
        <v>-3855100887.9805174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-3855100887.9805174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-16062920.366585491</v>
      </c>
      <c r="L2249" s="444">
        <f t="shared" ca="1" si="142"/>
        <v>-3871163808.3471026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-3871163808.3471026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-16129849.201446261</v>
      </c>
      <c r="L2250" s="444">
        <f t="shared" ca="1" si="142"/>
        <v>-3887293657.5485487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-3887293657.5485487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-16197056.906452283</v>
      </c>
      <c r="L2251" s="444">
        <f t="shared" ca="1" si="142"/>
        <v>-3903490714.4550009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-3903490714.4550009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-16264544.643562503</v>
      </c>
      <c r="L2252" s="444">
        <f t="shared" ca="1" si="142"/>
        <v>-3919755259.0985632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-3919755259.0985632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-16332313.579577347</v>
      </c>
      <c r="L2253" s="444">
        <f t="shared" ca="1" si="142"/>
        <v>-3936087572.6781406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-3936087572.6781406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-16400364.886158919</v>
      </c>
      <c r="L2254" s="444">
        <f t="shared" ca="1" si="142"/>
        <v>-3952487937.5642996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-3952487937.5642996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-16468699.739851249</v>
      </c>
      <c r="L2255" s="444">
        <f t="shared" ca="1" si="142"/>
        <v>-3968956637.3041511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-3968956637.3041511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-16537319.32210063</v>
      </c>
      <c r="L2256" s="444">
        <f t="shared" ca="1" si="142"/>
        <v>-3985493956.6262517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-3985493956.6262517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-16606224.819276046</v>
      </c>
      <c r="L2257" s="444">
        <f t="shared" ca="1" si="142"/>
        <v>-4002100181.4455276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-4002100181.4455276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-16675417.4226897</v>
      </c>
      <c r="L2258" s="444">
        <f t="shared" ca="1" si="142"/>
        <v>-4018775598.8682175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-4018775598.8682175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-16744898.328617573</v>
      </c>
      <c r="L2259" s="444">
        <f t="shared" ca="1" si="142"/>
        <v>-4035520497.196835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-4035520497.196835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-16814668.738320142</v>
      </c>
      <c r="L2260" s="444">
        <f t="shared" ca="1" si="142"/>
        <v>-4052335165.9351554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-4052335165.9351554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-16884729.858063146</v>
      </c>
      <c r="L2261" s="444">
        <f t="shared" ca="1" si="142"/>
        <v>-4069219895.7932186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-4069219895.7932186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-16955082.89913841</v>
      </c>
      <c r="L2262" s="444">
        <f t="shared" ca="1" si="142"/>
        <v>-4086174978.6923571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-4086174978.6923571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-17025729.077884819</v>
      </c>
      <c r="L2263" s="444">
        <f t="shared" ca="1" si="142"/>
        <v>-4103200707.7702417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-4103200707.7702417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-17096669.615709338</v>
      </c>
      <c r="L2264" s="444">
        <f t="shared" ca="1" si="142"/>
        <v>-4120297377.385951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-4120297377.385951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-17167905.73910813</v>
      </c>
      <c r="L2265" s="444">
        <f t="shared" ca="1" si="142"/>
        <v>-4137465283.1250591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-4137465283.1250591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-17239438.679687746</v>
      </c>
      <c r="L2266" s="444">
        <f t="shared" ca="1" si="142"/>
        <v>-4154704721.8047471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-4154704721.8047471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-17311269.674186446</v>
      </c>
      <c r="L2267" s="444">
        <f t="shared" ca="1" si="142"/>
        <v>-4172015991.4789333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-4172015991.4789333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-17383399.964495558</v>
      </c>
      <c r="L2268" s="444">
        <f t="shared" ca="1" si="142"/>
        <v>-4189399391.443429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-4189399391.443429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-17455830.797680955</v>
      </c>
      <c r="L2269" s="444">
        <f t="shared" ca="1" si="142"/>
        <v>-4206855222.2411098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-4206855222.2411098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-17528563.426004622</v>
      </c>
      <c r="L2270" s="444">
        <f t="shared" ca="1" si="142"/>
        <v>-4224383785.6671143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-4224383785.6671143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-17601599.106946308</v>
      </c>
      <c r="L2271" s="444">
        <f t="shared" ca="1" si="142"/>
        <v>-4241985384.7740607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-4241985384.7740607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-17674939.10322525</v>
      </c>
      <c r="L2272" s="444">
        <f t="shared" ca="1" si="142"/>
        <v>-4259660323.877286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-4259660323.877286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-17748584.682822023</v>
      </c>
      <c r="L2273" s="444">
        <f t="shared" ca="1" si="142"/>
        <v>-4277408908.5601082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-4277408908.5601082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-17822537.11900045</v>
      </c>
      <c r="L2274" s="444">
        <f t="shared" ca="1" si="142"/>
        <v>-4295231445.6791086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-4295231445.6791086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-17896797.690329619</v>
      </c>
      <c r="L2275" s="444">
        <f t="shared" ca="1" si="142"/>
        <v>-4313128243.3694382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-4313128243.3694382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-17971367.680705991</v>
      </c>
      <c r="L2276" s="444">
        <f t="shared" ca="1" si="142"/>
        <v>-4331099611.0501442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-4331099611.0501442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-18046248.379375599</v>
      </c>
      <c r="L2277" s="444">
        <f t="shared" ca="1" si="142"/>
        <v>-4349145859.4295197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-4349145859.4295197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-18121441.080956332</v>
      </c>
      <c r="L2278" s="444">
        <f t="shared" ca="1" si="142"/>
        <v>-4367267300.5104761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-4367267300.5104761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-18196947.085460316</v>
      </c>
      <c r="L2279" s="444">
        <f t="shared" ca="1" si="142"/>
        <v>-4385464247.5959368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-4385464247.5959368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-18272767.698316403</v>
      </c>
      <c r="L2280" s="444">
        <f t="shared" ca="1" si="142"/>
        <v>-4403737015.2942533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-4403737015.2942533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-18348904.230392721</v>
      </c>
      <c r="L2281" s="444">
        <f t="shared" ca="1" si="142"/>
        <v>-4422085919.5246458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-4422085919.5246458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-18425357.998019356</v>
      </c>
      <c r="L2282" s="444">
        <f t="shared" ca="1" si="142"/>
        <v>-4440511277.522665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-4440511277.522665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-18502130.323011104</v>
      </c>
      <c r="L2283" s="444">
        <f t="shared" ca="1" si="142"/>
        <v>-4459013407.8456764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-4459013407.8456764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-18579222.532690316</v>
      </c>
      <c r="L2284" s="444">
        <f t="shared" ca="1" si="142"/>
        <v>-4477592630.3783665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-4477592630.3783665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-18656635.95990986</v>
      </c>
      <c r="L2285" s="444">
        <f t="shared" ca="1" si="142"/>
        <v>-4496249266.3382759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-4496249266.3382759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-18734371.943076149</v>
      </c>
      <c r="L2286" s="444">
        <f t="shared" ca="1" si="142"/>
        <v>-4514983638.281352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-4514983638.281352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-18812431.8261723</v>
      </c>
      <c r="L2287" s="444">
        <f t="shared" ca="1" si="142"/>
        <v>-4533796070.1075239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-4533796070.1075239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-18890816.95878135</v>
      </c>
      <c r="L2288" s="444">
        <f t="shared" ca="1" si="142"/>
        <v>-4552686887.0663052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-4552686887.0663052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-18969528.696109604</v>
      </c>
      <c r="L2289" s="444">
        <f t="shared" ca="1" si="142"/>
        <v>-4571656415.7624149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-4571656415.7624149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-19048568.399010062</v>
      </c>
      <c r="L2290" s="444">
        <f t="shared" ca="1" si="142"/>
        <v>-4590704984.1614246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-4590704984.1614246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-19127937.434005935</v>
      </c>
      <c r="L2291" s="444">
        <f t="shared" ca="1" si="142"/>
        <v>-4609832921.5954304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-4609832921.5954304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-19207637.173314292</v>
      </c>
      <c r="L2292" s="444">
        <f t="shared" ca="1" si="142"/>
        <v>-4629040558.7687445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-4629040558.7687445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-19287668.994869769</v>
      </c>
      <c r="L2293" s="444">
        <f t="shared" ca="1" si="142"/>
        <v>-4648328227.7636147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-4648328227.7636147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-19368034.282348394</v>
      </c>
      <c r="L2294" s="444">
        <f t="shared" ca="1" si="142"/>
        <v>-4667696262.0459633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-4667696262.0459633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-19448734.425191514</v>
      </c>
      <c r="L2295" s="444">
        <f t="shared" ca="1" si="142"/>
        <v>-4687144996.4711552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-4687144996.4711552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-19529770.818629812</v>
      </c>
      <c r="L2296" s="444">
        <f t="shared" ca="1" si="142"/>
        <v>-4706674767.2897854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-4706674767.2897854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-19611144.863707438</v>
      </c>
      <c r="L2297" s="444">
        <f t="shared" ca="1" si="142"/>
        <v>-4726285912.1534929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-4726285912.1534929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-19692857.967306219</v>
      </c>
      <c r="L2298" s="444">
        <f t="shared" ca="1" si="142"/>
        <v>-4745978770.1207991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-4745978770.1207991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-19774911.542169996</v>
      </c>
      <c r="L2299" s="444">
        <f t="shared" ca="1" si="142"/>
        <v>-4765753681.6629686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-4765753681.6629686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-19857307.006929036</v>
      </c>
      <c r="L2300" s="444">
        <f t="shared" ca="1" si="142"/>
        <v>-4785610988.669898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-4785610988.669898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-19940045.786124576</v>
      </c>
      <c r="L2301" s="444">
        <f t="shared" ca="1" si="142"/>
        <v>-4805551034.4560223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-4805551034.4560223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-20023129.310233425</v>
      </c>
      <c r="L2302" s="444">
        <f t="shared" ca="1" si="142"/>
        <v>-4825574163.7662554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-4825574163.7662554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-20106559.01569273</v>
      </c>
      <c r="L2303" s="444">
        <f t="shared" ref="L2303:L2557" ca="1" si="147">I2303-J2303+K2303</f>
        <v>-4845680722.7819481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-4845680722.7819481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-20190336.344924785</v>
      </c>
      <c r="L2304" s="444">
        <f t="shared" ca="1" si="147"/>
        <v>-4865871059.126873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-4865871059.126873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-20274462.746361971</v>
      </c>
      <c r="L2305" s="444">
        <f t="shared" ca="1" si="147"/>
        <v>-4886145521.8732347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-4886145521.8732347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-20358939.67447181</v>
      </c>
      <c r="L2306" s="444">
        <f t="shared" ca="1" si="147"/>
        <v>-4906504461.5477066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-4906504461.5477066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-20443768.589782111</v>
      </c>
      <c r="L2307" s="444">
        <f t="shared" ca="1" si="147"/>
        <v>-4926948230.1374884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-4926948230.1374884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-20528950.9589062</v>
      </c>
      <c r="L2308" s="444">
        <f t="shared" ca="1" si="147"/>
        <v>-4947477181.0963945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-4947477181.0963945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-20614488.254568309</v>
      </c>
      <c r="L2309" s="444">
        <f t="shared" ca="1" si="147"/>
        <v>-4968091669.3509626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-4968091669.3509626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-20700381.95562901</v>
      </c>
      <c r="L2310" s="444">
        <f t="shared" ca="1" si="147"/>
        <v>-4988792051.306592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-4988792051.306592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-20786633.5471108</v>
      </c>
      <c r="L2311" s="444">
        <f t="shared" ca="1" si="147"/>
        <v>-5009578684.8537025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-5009578684.8537025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-20873244.520223759</v>
      </c>
      <c r="L2312" s="444">
        <f t="shared" ca="1" si="147"/>
        <v>-5030451929.3739262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-5030451929.3739262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-20960216.372391358</v>
      </c>
      <c r="L2313" s="444">
        <f t="shared" ca="1" si="147"/>
        <v>-5051412145.7463179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-5051412145.7463179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-21047550.607276324</v>
      </c>
      <c r="L2314" s="444">
        <f t="shared" ca="1" si="147"/>
        <v>-5072459696.3535938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-5072459696.3535938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-21135248.734806642</v>
      </c>
      <c r="L2315" s="444">
        <f t="shared" ca="1" si="147"/>
        <v>-5093594945.0884008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-5093594945.0884008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-21223312.27120167</v>
      </c>
      <c r="L2316" s="444">
        <f t="shared" ca="1" si="147"/>
        <v>-5114818257.3596029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-5114818257.3596029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-21311742.738998346</v>
      </c>
      <c r="L2317" s="444">
        <f t="shared" ca="1" si="147"/>
        <v>-5136130000.0986013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-5136130000.0986013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-21400541.667077504</v>
      </c>
      <c r="L2318" s="444">
        <f t="shared" ca="1" si="147"/>
        <v>-5157530541.7656784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-5157530541.7656784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-21489710.590690326</v>
      </c>
      <c r="L2319" s="444">
        <f t="shared" ca="1" si="147"/>
        <v>-5179020252.356369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-5179020252.356369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-21579251.051484872</v>
      </c>
      <c r="L2320" s="444">
        <f t="shared" ca="1" si="147"/>
        <v>-5200599503.4078541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-5200599503.4078541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-21669164.597532727</v>
      </c>
      <c r="L2321" s="444">
        <f t="shared" ca="1" si="147"/>
        <v>-5222268668.0053864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-5222268668.0053864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-21759452.783355776</v>
      </c>
      <c r="L2322" s="444">
        <f t="shared" ca="1" si="147"/>
        <v>-5244028120.7887421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-5244028120.7887421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-21850117.169953093</v>
      </c>
      <c r="L2323" s="444">
        <f t="shared" ca="1" si="147"/>
        <v>-5265878237.9586954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-5265878237.9586954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-21941159.324827898</v>
      </c>
      <c r="L2324" s="444">
        <f t="shared" ca="1" si="147"/>
        <v>-5287819397.2835236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-5287819397.2835236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-22032580.822014682</v>
      </c>
      <c r="L2325" s="444">
        <f t="shared" ca="1" si="147"/>
        <v>-5309851978.1055384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-5309851978.1055384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-22124383.242106408</v>
      </c>
      <c r="L2326" s="444">
        <f t="shared" ca="1" si="147"/>
        <v>-5331976361.3476448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-5331976361.3476448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-22216568.172281854</v>
      </c>
      <c r="L2327" s="444">
        <f t="shared" ca="1" si="147"/>
        <v>-5354192929.519927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-5354192929.519927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-22309137.20633303</v>
      </c>
      <c r="L2328" s="444">
        <f t="shared" ca="1" si="147"/>
        <v>-5376502066.7262602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-5376502066.7262602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-22402091.94469275</v>
      </c>
      <c r="L2329" s="444">
        <f t="shared" ca="1" si="147"/>
        <v>-5398904158.6709528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-5398904158.6709528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-22495433.994462304</v>
      </c>
      <c r="L2330" s="444">
        <f t="shared" ca="1" si="147"/>
        <v>-5421399592.6654148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-5421399592.6654148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-22589164.969439227</v>
      </c>
      <c r="L2331" s="444">
        <f t="shared" ca="1" si="147"/>
        <v>-5443988757.6348543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-5443988757.6348543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-22683286.490145225</v>
      </c>
      <c r="L2332" s="444">
        <f t="shared" ca="1" si="147"/>
        <v>-5466672044.125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-5466672044.125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-22777800.183854166</v>
      </c>
      <c r="L2333" s="444">
        <f t="shared" ca="1" si="147"/>
        <v>-5489449844.3088541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-5489449844.3088541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-22872707.684620224</v>
      </c>
      <c r="L2334" s="444">
        <f t="shared" ca="1" si="147"/>
        <v>-5512322551.993474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-5512322551.993474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-22968010.633306142</v>
      </c>
      <c r="L2335" s="444">
        <f t="shared" ca="1" si="147"/>
        <v>-5535290562.6267805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-5535290562.6267805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-23063710.677611586</v>
      </c>
      <c r="L2336" s="444">
        <f t="shared" ca="1" si="147"/>
        <v>-5558354273.3043919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-5558354273.3043919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-23159809.472101633</v>
      </c>
      <c r="L2337" s="444">
        <f t="shared" ca="1" si="147"/>
        <v>-5581514082.7764931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-5581514082.7764931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-23256308.678235389</v>
      </c>
      <c r="L2338" s="444">
        <f t="shared" ca="1" si="147"/>
        <v>-5604770391.4547281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-5604770391.4547281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-23353209.9643947</v>
      </c>
      <c r="L2339" s="444">
        <f t="shared" ca="1" si="147"/>
        <v>-5628123601.4191227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-5628123601.4191227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-23450515.005913012</v>
      </c>
      <c r="L2340" s="444">
        <f t="shared" ca="1" si="147"/>
        <v>-5651574116.4250355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-5651574116.4250355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-23548225.485104315</v>
      </c>
      <c r="L2341" s="444">
        <f t="shared" ca="1" si="147"/>
        <v>-5675122341.91014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-5675122341.91014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-23646343.091292251</v>
      </c>
      <c r="L2342" s="444">
        <f t="shared" ca="1" si="147"/>
        <v>-5698768685.0014324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-5698768685.0014324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-23744869.5208393</v>
      </c>
      <c r="L2343" s="444">
        <f t="shared" ca="1" si="147"/>
        <v>-5722513554.5222721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-5722513554.5222721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-23843806.477176134</v>
      </c>
      <c r="L2344" s="444">
        <f t="shared" ca="1" si="147"/>
        <v>-5746357360.9994478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-5746357360.9994478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-23943155.670831032</v>
      </c>
      <c r="L2345" s="444">
        <f t="shared" ca="1" si="147"/>
        <v>-5770300516.6702785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-5770300516.6702785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-24042918.819459494</v>
      </c>
      <c r="L2346" s="444">
        <f t="shared" ca="1" si="147"/>
        <v>-5794343435.4897385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-5794343435.4897385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-24143097.647873908</v>
      </c>
      <c r="L2347" s="444">
        <f t="shared" ca="1" si="147"/>
        <v>-5818486533.1376123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-5818486533.1376123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-24243693.888073385</v>
      </c>
      <c r="L2348" s="444">
        <f t="shared" ca="1" si="147"/>
        <v>-5842730227.0256853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-5842730227.0256853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-24344709.279273689</v>
      </c>
      <c r="L2349" s="444">
        <f t="shared" ca="1" si="147"/>
        <v>-5867074936.3049593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-5867074936.3049593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-24446145.567937329</v>
      </c>
      <c r="L2350" s="444">
        <f t="shared" ca="1" si="147"/>
        <v>-5891521081.8728962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-5891521081.8728962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-24548004.507803734</v>
      </c>
      <c r="L2351" s="444">
        <f t="shared" ca="1" si="147"/>
        <v>-5916069086.3807001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-5916069086.3807001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-24650287.859919585</v>
      </c>
      <c r="L2352" s="444">
        <f t="shared" ca="1" si="147"/>
        <v>-5940719374.2406197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-5940719374.2406197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-24752997.392669249</v>
      </c>
      <c r="L2353" s="444">
        <f t="shared" ca="1" si="147"/>
        <v>-5965472371.6332893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-5965472371.6332893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-24856134.881805371</v>
      </c>
      <c r="L2354" s="444">
        <f t="shared" ca="1" si="147"/>
        <v>-5990328506.5150948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-5990328506.5150948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-24959702.11047956</v>
      </c>
      <c r="L2355" s="444">
        <f t="shared" ca="1" si="147"/>
        <v>-6015288208.6255741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-6015288208.6255741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-25063700.869273227</v>
      </c>
      <c r="L2356" s="444">
        <f t="shared" ca="1" si="147"/>
        <v>-6040351909.4948473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-6040351909.4948473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-25168132.956228532</v>
      </c>
      <c r="L2357" s="444">
        <f t="shared" ca="1" si="147"/>
        <v>-6065520042.4510756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-6065520042.4510756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-25273000.17687948</v>
      </c>
      <c r="L2358" s="444">
        <f t="shared" ca="1" si="147"/>
        <v>-6090793042.6279554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-6090793042.6279554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-25378304.344283149</v>
      </c>
      <c r="L2359" s="444">
        <f t="shared" ca="1" si="147"/>
        <v>-6116171346.9722385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-6116171346.9722385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-25484047.279050995</v>
      </c>
      <c r="L2360" s="444">
        <f t="shared" ca="1" si="147"/>
        <v>-6141655394.2512894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-6141655394.2512894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-25590230.809380371</v>
      </c>
      <c r="L2361" s="444">
        <f t="shared" ca="1" si="147"/>
        <v>-6167245625.0606699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-6167245625.0606699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-25696856.771086123</v>
      </c>
      <c r="L2362" s="444">
        <f t="shared" ca="1" si="147"/>
        <v>-6192942481.8317556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-6192942481.8317556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-25803927.007632315</v>
      </c>
      <c r="L2363" s="444">
        <f t="shared" ca="1" si="147"/>
        <v>-6218746408.8393879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-6218746408.8393879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-25911443.370164115</v>
      </c>
      <c r="L2364" s="444">
        <f t="shared" ca="1" si="147"/>
        <v>-6244657852.2095518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-6244657852.2095518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-26019407.717539798</v>
      </c>
      <c r="L2365" s="444">
        <f t="shared" ca="1" si="147"/>
        <v>-6270677259.9270916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-6270677259.9270916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-26127821.916362882</v>
      </c>
      <c r="L2366" s="444">
        <f t="shared" ca="1" si="147"/>
        <v>-6296805081.8434544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-6296805081.8434544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-26236687.841014393</v>
      </c>
      <c r="L2367" s="444">
        <f t="shared" ca="1" si="147"/>
        <v>-6323041769.6844692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-6323041769.6844692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-26346007.373685289</v>
      </c>
      <c r="L2368" s="444">
        <f t="shared" ca="1" si="147"/>
        <v>-6349387777.0581541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-6349387777.0581541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-26455782.404408976</v>
      </c>
      <c r="L2369" s="444">
        <f t="shared" ca="1" si="147"/>
        <v>-6375843559.4625635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-6375843559.4625635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-26566014.831094015</v>
      </c>
      <c r="L2370" s="444">
        <f t="shared" ca="1" si="147"/>
        <v>-6402409574.2936573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-6402409574.2936573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-26676706.559556905</v>
      </c>
      <c r="L2371" s="444">
        <f t="shared" ca="1" si="147"/>
        <v>-6429086280.8532143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-6429086280.8532143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-26787859.503555059</v>
      </c>
      <c r="L2372" s="444">
        <f t="shared" ca="1" si="147"/>
        <v>-6455874140.3567696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-6455874140.3567696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-26899475.584819872</v>
      </c>
      <c r="L2373" s="444">
        <f t="shared" ca="1" si="147"/>
        <v>-6482773615.9415894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-6482773615.9415894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-27011556.733089954</v>
      </c>
      <c r="L2374" s="444">
        <f t="shared" ca="1" si="147"/>
        <v>-6509785172.6746798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-6509785172.6746798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-27124104.8861445</v>
      </c>
      <c r="L2375" s="444">
        <f t="shared" ca="1" si="147"/>
        <v>-6536909277.5608244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-6536909277.5608244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-27237121.989836767</v>
      </c>
      <c r="L2376" s="444">
        <f t="shared" ca="1" si="147"/>
        <v>-6564146399.5506611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-6564146399.5506611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-27350609.998127755</v>
      </c>
      <c r="L2377" s="444">
        <f t="shared" ca="1" si="147"/>
        <v>-6591497009.548789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-6591497009.548789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-27464570.873119954</v>
      </c>
      <c r="L2378" s="444">
        <f t="shared" ca="1" si="147"/>
        <v>-6618961580.4219093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-6618961580.4219093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-27579006.585091289</v>
      </c>
      <c r="L2379" s="444">
        <f t="shared" ca="1" si="147"/>
        <v>-6646540587.0070009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-6646540587.0070009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-27693919.11252917</v>
      </c>
      <c r="L2380" s="444">
        <f t="shared" ca="1" si="147"/>
        <v>-6674234506.1195297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-6674234506.1195297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-27809310.442164708</v>
      </c>
      <c r="L2381" s="444">
        <f t="shared" ca="1" si="147"/>
        <v>-6702043816.5616941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-6702043816.5616941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-27925182.569007058</v>
      </c>
      <c r="L2382" s="444">
        <f t="shared" ca="1" si="147"/>
        <v>-6729968999.1307011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-6729968999.1307011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-28041537.496377919</v>
      </c>
      <c r="L2383" s="444">
        <f t="shared" ca="1" si="147"/>
        <v>-6758010536.627079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-6758010536.627079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-28158377.23594616</v>
      </c>
      <c r="L2384" s="444">
        <f t="shared" ca="1" si="147"/>
        <v>-6786168913.8630247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-6786168913.8630247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-28275703.807762604</v>
      </c>
      <c r="L2385" s="444">
        <f t="shared" ca="1" si="147"/>
        <v>-6814444617.6707869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-6814444617.6707869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-28393519.240294944</v>
      </c>
      <c r="L2386" s="444">
        <f t="shared" ca="1" si="147"/>
        <v>-6842838136.9110823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-6842838136.9110823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-28511825.570462838</v>
      </c>
      <c r="L2387" s="444">
        <f t="shared" ca="1" si="147"/>
        <v>-6871349962.4815454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-6871349962.4815454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-28630624.843673106</v>
      </c>
      <c r="L2388" s="444">
        <f t="shared" ca="1" si="147"/>
        <v>-6899980587.3252182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-6899980587.3252182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-28749919.113855075</v>
      </c>
      <c r="L2389" s="444">
        <f t="shared" ca="1" si="147"/>
        <v>-6928730506.4390736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-6928730506.4390736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-28869710.443496142</v>
      </c>
      <c r="L2390" s="444">
        <f t="shared" ca="1" si="147"/>
        <v>-6957600216.8825693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-6957600216.8825693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-28990000.90367737</v>
      </c>
      <c r="L2391" s="444">
        <f t="shared" ca="1" si="147"/>
        <v>-6986590217.7862463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-6986590217.7862463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-29110792.574109361</v>
      </c>
      <c r="L2392" s="444">
        <f t="shared" ca="1" si="147"/>
        <v>-7015701010.3603554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-7015701010.3603554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-29232087.543168146</v>
      </c>
      <c r="L2393" s="444">
        <f t="shared" ca="1" si="147"/>
        <v>-7044933097.9035234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-7044933097.9035234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-29353887.907931346</v>
      </c>
      <c r="L2394" s="444">
        <f t="shared" ca="1" si="147"/>
        <v>-7074286985.8114548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-7074286985.8114548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-29476195.774214394</v>
      </c>
      <c r="L2395" s="444">
        <f t="shared" ca="1" si="147"/>
        <v>-7103763181.5856695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-7103763181.5856695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-29599013.256606955</v>
      </c>
      <c r="L2396" s="444">
        <f t="shared" ca="1" si="147"/>
        <v>-7133362194.8422766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-7133362194.8422766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-29722342.478509486</v>
      </c>
      <c r="L2397" s="444">
        <f t="shared" ca="1" si="147"/>
        <v>-7163084537.3207865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-7163084537.3207865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-29846185.572169945</v>
      </c>
      <c r="L2398" s="444">
        <f t="shared" ca="1" si="147"/>
        <v>-7192930722.8929567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-7192930722.8929567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-29970544.678720653</v>
      </c>
      <c r="L2399" s="444">
        <f t="shared" ca="1" si="147"/>
        <v>-7222901267.5716772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-7222901267.5716772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-30095421.948215321</v>
      </c>
      <c r="L2400" s="444">
        <f t="shared" ca="1" si="147"/>
        <v>-7252996689.5198927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-7252996689.5198927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-30220819.539666217</v>
      </c>
      <c r="L2401" s="444">
        <f t="shared" ca="1" si="147"/>
        <v>-7283217509.0595589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-7283217509.0595589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-30346739.621081494</v>
      </c>
      <c r="L2402" s="444">
        <f t="shared" ca="1" si="147"/>
        <v>-7313564248.6806402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-7313564248.6806402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-30473184.369502671</v>
      </c>
      <c r="L2403" s="444">
        <f t="shared" ca="1" si="147"/>
        <v>-7344037433.0501432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-7344037433.0501432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-30600155.971042261</v>
      </c>
      <c r="L2404" s="444">
        <f t="shared" ca="1" si="147"/>
        <v>-7374637589.0211859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-7374637589.0211859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-30727656.620921608</v>
      </c>
      <c r="L2405" s="444">
        <f t="shared" ca="1" si="147"/>
        <v>-7405365245.642107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-7405365245.642107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-30855688.52350878</v>
      </c>
      <c r="L2406" s="444">
        <f t="shared" ca="1" si="147"/>
        <v>-7436220934.165616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-7436220934.165616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-30984253.892356735</v>
      </c>
      <c r="L2407" s="444">
        <f t="shared" ca="1" si="147"/>
        <v>-7467205188.0579729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-7467205188.0579729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-31113354.950241551</v>
      </c>
      <c r="L2408" s="444">
        <f t="shared" ca="1" si="147"/>
        <v>-7498318543.008214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-7498318543.008214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-31242993.929200891</v>
      </c>
      <c r="L2409" s="444">
        <f t="shared" ca="1" si="147"/>
        <v>-7529561536.9374151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-7529561536.9374151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-31373173.070572566</v>
      </c>
      <c r="L2410" s="444">
        <f t="shared" ca="1" si="147"/>
        <v>-7560934710.007988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-7560934710.007988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-31503894.625033282</v>
      </c>
      <c r="L2411" s="444">
        <f t="shared" ca="1" si="147"/>
        <v>-7592438604.6330214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-7592438604.6330214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-31635160.852637589</v>
      </c>
      <c r="L2412" s="444">
        <f t="shared" ca="1" si="147"/>
        <v>-7624073765.4856586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-7624073765.4856586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-31766974.022856914</v>
      </c>
      <c r="L2413" s="444">
        <f t="shared" ca="1" si="147"/>
        <v>-7655840739.5085154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-7655840739.5085154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-31899336.414618809</v>
      </c>
      <c r="L2414" s="444">
        <f t="shared" ca="1" si="147"/>
        <v>-7687740075.9231339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-7687740075.9231339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-32032250.316346392</v>
      </c>
      <c r="L2415" s="444">
        <f t="shared" ca="1" si="147"/>
        <v>-7719772326.23948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-7719772326.23948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-32165718.025997829</v>
      </c>
      <c r="L2416" s="444">
        <f t="shared" ca="1" si="147"/>
        <v>-7751938044.2654781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-7751938044.2654781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-32299741.851106159</v>
      </c>
      <c r="L2417" s="444">
        <f t="shared" ca="1" si="147"/>
        <v>-7784237786.1165838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-7784237786.1165838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-32434324.108819097</v>
      </c>
      <c r="L2418" s="444">
        <f t="shared" ca="1" si="147"/>
        <v>-7816672110.2254028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-7816672110.2254028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-32569467.125939183</v>
      </c>
      <c r="L2419" s="444">
        <f t="shared" ca="1" si="147"/>
        <v>-7849241577.3513422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-7849241577.3513422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-32705173.238963928</v>
      </c>
      <c r="L2420" s="444">
        <f t="shared" ca="1" si="147"/>
        <v>-7881946750.5903063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-7881946750.5903063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-32841444.794126276</v>
      </c>
      <c r="L2421" s="444">
        <f t="shared" ca="1" si="147"/>
        <v>-7914788195.3844328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-7914788195.3844328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-32978284.147435132</v>
      </c>
      <c r="L2422" s="444">
        <f t="shared" ca="1" si="147"/>
        <v>-7947766479.531868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-7947766479.531868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-33115693.664716117</v>
      </c>
      <c r="L2423" s="444">
        <f t="shared" ca="1" si="147"/>
        <v>-7980882173.1965837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-7980882173.1965837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-33253675.721652433</v>
      </c>
      <c r="L2424" s="444">
        <f t="shared" ca="1" si="147"/>
        <v>-8014135848.9182358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-8014135848.9182358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-33392232.70382598</v>
      </c>
      <c r="L2425" s="444">
        <f t="shared" ca="1" si="147"/>
        <v>-8047528081.6220617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-8047528081.6220617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-33531367.006758593</v>
      </c>
      <c r="L2426" s="444">
        <f t="shared" ca="1" si="147"/>
        <v>-8081059448.6288204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-8081059448.6288204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-33671081.035953417</v>
      </c>
      <c r="L2427" s="444">
        <f t="shared" ca="1" si="147"/>
        <v>-8114730529.6647739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-8114730529.6647739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-33811377.206936561</v>
      </c>
      <c r="L2428" s="444">
        <f t="shared" ca="1" si="147"/>
        <v>-8148541906.8717108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-8148541906.8717108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-33952257.945298791</v>
      </c>
      <c r="L2429" s="444">
        <f t="shared" ca="1" si="147"/>
        <v>-8182494164.8170099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-8182494164.8170099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-34093725.686737537</v>
      </c>
      <c r="L2430" s="444">
        <f t="shared" ca="1" si="147"/>
        <v>-8216587890.5037479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-8216587890.5037479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-34235782.877098948</v>
      </c>
      <c r="L2431" s="444">
        <f t="shared" ca="1" si="147"/>
        <v>-8250823673.380847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-8250823673.380847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-34378431.972420193</v>
      </c>
      <c r="L2432" s="444">
        <f t="shared" ca="1" si="147"/>
        <v>-8285202105.3532667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-8285202105.3532667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-34521675.438971944</v>
      </c>
      <c r="L2433" s="444">
        <f t="shared" ca="1" si="147"/>
        <v>-8319723780.7922382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-8319723780.7922382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-34665515.753300987</v>
      </c>
      <c r="L2434" s="444">
        <f t="shared" ca="1" si="147"/>
        <v>-8354389296.5455389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-8354389296.5455389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-34809955.402273081</v>
      </c>
      <c r="L2435" s="444">
        <f t="shared" ca="1" si="147"/>
        <v>-8389199251.9478121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-8389199251.9478121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-34954996.883115888</v>
      </c>
      <c r="L2436" s="444">
        <f t="shared" ca="1" si="147"/>
        <v>-8424154248.8309278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-8424154248.8309278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-35100642.703462206</v>
      </c>
      <c r="L2437" s="444">
        <f t="shared" ca="1" si="147"/>
        <v>-8459254891.5343904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-8459254891.5343904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-35246895.381393291</v>
      </c>
      <c r="L2438" s="444">
        <f t="shared" ca="1" si="147"/>
        <v>-8494501786.9157839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-8494501786.9157839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-35393757.445482433</v>
      </c>
      <c r="L2439" s="444">
        <f t="shared" ca="1" si="147"/>
        <v>-8529895544.3612661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-8529895544.3612661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-35541231.434838608</v>
      </c>
      <c r="L2440" s="444">
        <f t="shared" ca="1" si="147"/>
        <v>-8565436775.7961044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-8565436775.7961044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-35689319.899150439</v>
      </c>
      <c r="L2441" s="444">
        <f t="shared" ca="1" si="147"/>
        <v>-8601126095.6952553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-8601126095.6952553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-35838025.398730233</v>
      </c>
      <c r="L2442" s="444">
        <f t="shared" ca="1" si="147"/>
        <v>-8636964121.0939846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-8636964121.0939846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-35987350.504558265</v>
      </c>
      <c r="L2443" s="444">
        <f t="shared" ca="1" si="147"/>
        <v>-8672951471.5985432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-8672951471.5985432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-36137297.79832726</v>
      </c>
      <c r="L2444" s="444">
        <f t="shared" ca="1" si="147"/>
        <v>-8709088769.3968697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-8709088769.3968697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-36287869.872486956</v>
      </c>
      <c r="L2445" s="444">
        <f t="shared" ca="1" si="147"/>
        <v>-8745376639.2693558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-8745376639.2693558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-36439069.330288984</v>
      </c>
      <c r="L2446" s="444">
        <f t="shared" ca="1" si="147"/>
        <v>-8781815708.5996456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-8781815708.5996456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-36590898.785831854</v>
      </c>
      <c r="L2447" s="444">
        <f t="shared" ca="1" si="147"/>
        <v>-8818406607.3854771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-8818406607.3854771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-36743360.864106156</v>
      </c>
      <c r="L2448" s="444">
        <f t="shared" ca="1" si="147"/>
        <v>-8855149968.2495823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-8855149968.2495823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-36896458.201039925</v>
      </c>
      <c r="L2449" s="444">
        <f t="shared" ca="1" si="147"/>
        <v>-8892046426.4506226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-8892046426.4506226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-37050193.443544261</v>
      </c>
      <c r="L2450" s="444">
        <f t="shared" ca="1" si="147"/>
        <v>-8929096619.8941669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-8929096619.8941669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-37204569.24955903</v>
      </c>
      <c r="L2451" s="444">
        <f t="shared" ca="1" si="147"/>
        <v>-8966301189.1437263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-8966301189.1437263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-37359588.288098857</v>
      </c>
      <c r="L2452" s="444">
        <f t="shared" ca="1" si="147"/>
        <v>-9003660777.4318256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-9003660777.4318256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-37515253.239299275</v>
      </c>
      <c r="L2453" s="444">
        <f t="shared" ca="1" si="147"/>
        <v>-9041176030.6711254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-9041176030.6711254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-37671566.794463024</v>
      </c>
      <c r="L2454" s="444">
        <f t="shared" ca="1" si="147"/>
        <v>-9078847597.4655876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-9078847597.4655876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-37828531.656106614</v>
      </c>
      <c r="L2455" s="444">
        <f t="shared" ca="1" si="147"/>
        <v>-9116676129.1216946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-9116676129.1216946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-37986150.538007058</v>
      </c>
      <c r="L2456" s="444">
        <f t="shared" ca="1" si="147"/>
        <v>-9154662279.6597023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-9154662279.6597023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-38144426.165248759</v>
      </c>
      <c r="L2457" s="444">
        <f t="shared" ca="1" si="147"/>
        <v>-9192806705.8249512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-9192806705.8249512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-38303361.274270631</v>
      </c>
      <c r="L2458" s="444">
        <f t="shared" ca="1" si="147"/>
        <v>-9231110067.0992222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-9231110067.0992222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-38462958.612913422</v>
      </c>
      <c r="L2459" s="444">
        <f t="shared" ca="1" si="147"/>
        <v>-9269573025.7121353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-9269573025.7121353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-38623220.940467231</v>
      </c>
      <c r="L2460" s="444">
        <f t="shared" ca="1" si="147"/>
        <v>-9308196246.6526031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-9308196246.6526031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-38784151.027719177</v>
      </c>
      <c r="L2461" s="444">
        <f t="shared" ca="1" si="147"/>
        <v>-9346980397.6803226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-9346980397.6803226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-38945751.657001346</v>
      </c>
      <c r="L2462" s="444">
        <f t="shared" ca="1" si="147"/>
        <v>-9385926149.3373241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-9385926149.3373241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-39108025.622238852</v>
      </c>
      <c r="L2463" s="444">
        <f t="shared" ca="1" si="147"/>
        <v>-9425034174.9595623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-9425034174.9595623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-39270975.728998177</v>
      </c>
      <c r="L2464" s="444">
        <f t="shared" ca="1" si="147"/>
        <v>-9464305150.6885605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-9464305150.6885605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-39434604.794535667</v>
      </c>
      <c r="L2465" s="444">
        <f t="shared" ca="1" si="147"/>
        <v>-9503739755.4830971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-9503739755.4830971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-39598915.647846237</v>
      </c>
      <c r="L2466" s="444">
        <f t="shared" ca="1" si="147"/>
        <v>-9543338671.1309433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-9543338671.1309433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-39763911.129712261</v>
      </c>
      <c r="L2467" s="444">
        <f t="shared" ca="1" si="147"/>
        <v>-9583102582.2606564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-9583102582.2606564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-39929594.092752732</v>
      </c>
      <c r="L2468" s="444">
        <f t="shared" ca="1" si="147"/>
        <v>-9623032176.3534088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-9623032176.3534088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-40095967.401472539</v>
      </c>
      <c r="L2469" s="444">
        <f t="shared" ca="1" si="147"/>
        <v>-9663128143.7548809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-9663128143.7548809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-40263033.932312004</v>
      </c>
      <c r="L2470" s="444">
        <f t="shared" ca="1" si="147"/>
        <v>-9703391177.6871929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-9703391177.6871929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-40430796.573696636</v>
      </c>
      <c r="L2471" s="444">
        <f t="shared" ca="1" si="147"/>
        <v>-9743821974.2608891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-9743821974.2608891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-40599258.226087034</v>
      </c>
      <c r="L2472" s="444">
        <f t="shared" ca="1" si="147"/>
        <v>-9784421232.4869766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-9784421232.4869766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-40768421.802029066</v>
      </c>
      <c r="L2473" s="444">
        <f t="shared" ca="1" si="147"/>
        <v>-9825189654.2890053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-9825189654.2890053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-40938290.226204187</v>
      </c>
      <c r="L2474" s="444">
        <f t="shared" ca="1" si="147"/>
        <v>-9866127944.5152092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-9866127944.5152092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-41108866.435480036</v>
      </c>
      <c r="L2475" s="444">
        <f t="shared" ca="1" si="147"/>
        <v>-9907236810.9506893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-9907236810.9506893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-41280153.378961205</v>
      </c>
      <c r="L2476" s="444">
        <f t="shared" ca="1" si="147"/>
        <v>-9948516964.3296509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-9948516964.3296509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-41452154.01804021</v>
      </c>
      <c r="L2477" s="444">
        <f t="shared" ca="1" si="147"/>
        <v>-9989969118.3476906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-9989969118.3476906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-41624871.326448709</v>
      </c>
      <c r="L2478" s="444">
        <f t="shared" ca="1" si="147"/>
        <v>-10031593989.674139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-10031593989.674139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-41798308.290308915</v>
      </c>
      <c r="L2479" s="444">
        <f t="shared" ca="1" si="147"/>
        <v>-10073392297.964447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-10073392297.964447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-41972467.908185199</v>
      </c>
      <c r="L2480" s="444">
        <f t="shared" ca="1" si="147"/>
        <v>-10115364765.872633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-10115364765.872633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-42147353.191135973</v>
      </c>
      <c r="L2481" s="444">
        <f t="shared" ca="1" si="147"/>
        <v>-10157512119.063768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-10157512119.063768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-42322967.162765704</v>
      </c>
      <c r="L2482" s="444">
        <f t="shared" ca="1" si="147"/>
        <v>-10199835086.226534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-10199835086.226534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-42499312.859277226</v>
      </c>
      <c r="L2483" s="444">
        <f t="shared" ca="1" si="147"/>
        <v>-10242334399.085812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-10242334399.085812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-42676393.329524212</v>
      </c>
      <c r="L2484" s="444">
        <f t="shared" ca="1" si="147"/>
        <v>-10285010792.415337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-10285010792.415337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-42854211.635063902</v>
      </c>
      <c r="L2485" s="444">
        <f t="shared" ca="1" si="147"/>
        <v>-10327865004.0504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-10327865004.0504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-43032770.850209996</v>
      </c>
      <c r="L2486" s="444">
        <f t="shared" ca="1" si="147"/>
        <v>-10370897774.90061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-10370897774.90061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-43212074.062085874</v>
      </c>
      <c r="L2487" s="444">
        <f t="shared" ca="1" si="147"/>
        <v>-10414109848.962696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-10414109848.962696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-43392124.370677903</v>
      </c>
      <c r="L2488" s="444">
        <f t="shared" ca="1" si="147"/>
        <v>-10457501973.333374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-10457501973.333374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-43572924.888889059</v>
      </c>
      <c r="L2489" s="444">
        <f t="shared" ca="1" si="147"/>
        <v>-10501074898.222263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-10501074898.222263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-43754478.742592767</v>
      </c>
      <c r="L2490" s="444">
        <f t="shared" ca="1" si="147"/>
        <v>-10544829376.964855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-10544829376.964855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-43936789.070686899</v>
      </c>
      <c r="L2491" s="444">
        <f t="shared" ca="1" si="147"/>
        <v>-10588766166.035542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-10588766166.035542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-44119859.025148086</v>
      </c>
      <c r="L2492" s="444">
        <f t="shared" ca="1" si="147"/>
        <v>-10632886025.06069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-10632886025.06069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-44303691.771086209</v>
      </c>
      <c r="L2493" s="444">
        <f t="shared" ca="1" si="147"/>
        <v>-10677189716.831776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-10677189716.831776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-44488290.486799061</v>
      </c>
      <c r="L2494" s="444">
        <f t="shared" ca="1" si="147"/>
        <v>-10721678007.318575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-10721678007.318575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-44673658.363827392</v>
      </c>
      <c r="L2495" s="444">
        <f t="shared" ca="1" si="147"/>
        <v>-10766351665.682402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-10766351665.682402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-44859798.607010007</v>
      </c>
      <c r="L2496" s="444">
        <f t="shared" ca="1" si="147"/>
        <v>-10811211464.289412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-10811211464.289412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-45046714.434539214</v>
      </c>
      <c r="L2497" s="444">
        <f t="shared" ca="1" si="147"/>
        <v>-10856258178.723951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-10856258178.723951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-45234409.07801646</v>
      </c>
      <c r="L2498" s="444">
        <f t="shared" ca="1" si="147"/>
        <v>-10901492587.801968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-10901492587.801968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-45422885.782508194</v>
      </c>
      <c r="L2499" s="444">
        <f t="shared" ca="1" si="147"/>
        <v>-10946915473.584476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-10946915473.584476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-45612147.806601986</v>
      </c>
      <c r="L2500" s="444">
        <f t="shared" ca="1" si="147"/>
        <v>-10992527621.391079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-10992527621.391079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-45802198.422462828</v>
      </c>
      <c r="L2501" s="444">
        <f t="shared" ca="1" si="147"/>
        <v>-11038329819.813541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-11038329819.813541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-45993040.915889755</v>
      </c>
      <c r="L2502" s="444">
        <f t="shared" ca="1" si="147"/>
        <v>-11084322860.729431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-11084322860.729431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-46184678.586372629</v>
      </c>
      <c r="L2503" s="444">
        <f t="shared" ca="1" si="147"/>
        <v>-11130507539.315804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-11130507539.315804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-46377114.747149184</v>
      </c>
      <c r="L2504" s="444">
        <f t="shared" ca="1" si="147"/>
        <v>-11176884654.062952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-11176884654.062952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-46570352.725262299</v>
      </c>
      <c r="L2505" s="444">
        <f t="shared" ca="1" si="147"/>
        <v>-11223455006.788214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-11223455006.788214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-46764395.861617558</v>
      </c>
      <c r="L2506" s="444">
        <f t="shared" ca="1" si="147"/>
        <v>-11270219402.649832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-11270219402.649832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-46959247.511040963</v>
      </c>
      <c r="L2507" s="444">
        <f t="shared" ca="1" si="147"/>
        <v>-11317178650.160873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-11317178650.160873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-47154911.042336971</v>
      </c>
      <c r="L2508" s="444">
        <f t="shared" ca="1" si="147"/>
        <v>-11364333561.203211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-11364333561.203211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-47351389.838346712</v>
      </c>
      <c r="L2509" s="444">
        <f t="shared" ca="1" si="147"/>
        <v>-11411684951.041557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-11411684951.041557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-47548687.296006486</v>
      </c>
      <c r="L2510" s="444">
        <f t="shared" ca="1" si="147"/>
        <v>-11459233638.337564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-11459233638.337564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-47746806.826406516</v>
      </c>
      <c r="L2511" s="444">
        <f t="shared" ca="1" si="147"/>
        <v>-11506980445.163971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-11506980445.163971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-47945751.854849875</v>
      </c>
      <c r="L2512" s="444">
        <f t="shared" ca="1" si="147"/>
        <v>-11554926197.018822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-11554926197.018822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-48145525.820911758</v>
      </c>
      <c r="L2513" s="444">
        <f t="shared" ca="1" si="147"/>
        <v>-11603071722.839733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-11603071722.839733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-48346132.178498887</v>
      </c>
      <c r="L2514" s="444">
        <f t="shared" ca="1" si="147"/>
        <v>-11651417855.018232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-11651417855.018232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-48547574.395909302</v>
      </c>
      <c r="L2515" s="444">
        <f t="shared" ca="1" si="147"/>
        <v>-11699965429.414141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-11699965429.414141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-48749855.95589225</v>
      </c>
      <c r="L2516" s="444">
        <f t="shared" ca="1" si="147"/>
        <v>-11748715285.370033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-11748715285.370033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-48952980.355708472</v>
      </c>
      <c r="L2517" s="444">
        <f t="shared" ca="1" si="147"/>
        <v>-11797668265.725742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-11797668265.725742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-49156951.107190594</v>
      </c>
      <c r="L2518" s="444">
        <f t="shared" ca="1" si="147"/>
        <v>-11846825216.832933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-11846825216.832933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-49361771.736803889</v>
      </c>
      <c r="L2519" s="444">
        <f t="shared" ca="1" si="147"/>
        <v>-11896186988.569736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-11896186988.569736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-49567445.785707235</v>
      </c>
      <c r="L2520" s="444">
        <f t="shared" ca="1" si="147"/>
        <v>-11945754434.355444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-11945754434.355444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-49773976.809814349</v>
      </c>
      <c r="L2521" s="444">
        <f t="shared" ca="1" si="147"/>
        <v>-11995528411.165258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-11995528411.165258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-49981368.379855245</v>
      </c>
      <c r="L2522" s="444">
        <f t="shared" ca="1" si="147"/>
        <v>-12045509779.545115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-12045509779.545115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-50189624.081437975</v>
      </c>
      <c r="L2523" s="444">
        <f t="shared" ca="1" si="147"/>
        <v>-12095699403.626553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-12095699403.626553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-50398747.515110634</v>
      </c>
      <c r="L2524" s="444">
        <f t="shared" ca="1" si="147"/>
        <v>-12146098151.141663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-12146098151.141663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-50608742.296423592</v>
      </c>
      <c r="L2525" s="444">
        <f t="shared" ca="1" si="147"/>
        <v>-12196706893.438086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-12196706893.438086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-50819612.055992022</v>
      </c>
      <c r="L2526" s="444">
        <f t="shared" ca="1" si="147"/>
        <v>-12247526505.494078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-12247526505.494078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-51031360.439558655</v>
      </c>
      <c r="L2527" s="444">
        <f t="shared" ca="1" si="147"/>
        <v>-12298557865.933636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-12298557865.933636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-51243991.108056813</v>
      </c>
      <c r="L2528" s="444">
        <f t="shared" ca="1" si="147"/>
        <v>-12349801857.041693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-12349801857.041693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-51457507.737673722</v>
      </c>
      <c r="L2529" s="444">
        <f t="shared" ca="1" si="147"/>
        <v>-12401259364.779366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-12401259364.779366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-51671914.019914024</v>
      </c>
      <c r="L2530" s="444">
        <f t="shared" ca="1" si="147"/>
        <v>-12452931278.79928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-12452931278.79928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-51887213.661663666</v>
      </c>
      <c r="L2531" s="444">
        <f t="shared" ca="1" si="147"/>
        <v>-12504818492.460943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-12504818492.460943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-52103410.385253929</v>
      </c>
      <c r="L2532" s="444">
        <f t="shared" ca="1" si="147"/>
        <v>-12556921902.846197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-12556921902.846197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-52320507.92852582</v>
      </c>
      <c r="L2533" s="444">
        <f t="shared" ca="1" si="147"/>
        <v>-12609242410.774723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-12609242410.774723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-52538510.04489468</v>
      </c>
      <c r="L2534" s="444">
        <f t="shared" ca="1" si="147"/>
        <v>-12661780920.819618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-12661780920.819618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-52757420.503415078</v>
      </c>
      <c r="L2535" s="444">
        <f t="shared" ca="1" si="147"/>
        <v>-12714538341.323032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-12714538341.323032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-52977243.088845968</v>
      </c>
      <c r="L2536" s="444">
        <f t="shared" ca="1" si="147"/>
        <v>-12767515584.411879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-12767515584.411879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-53197981.601716161</v>
      </c>
      <c r="L2537" s="444">
        <f t="shared" ca="1" si="147"/>
        <v>-12820713566.013596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-12820713566.013596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-53419639.858389981</v>
      </c>
      <c r="L2538" s="444">
        <f t="shared" ca="1" si="147"/>
        <v>-12874133205.871986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-12874133205.871986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-53642221.691133276</v>
      </c>
      <c r="L2539" s="444">
        <f t="shared" ca="1" si="147"/>
        <v>-12927775427.56312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-12927775427.56312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-53865730.948179662</v>
      </c>
      <c r="L2540" s="444">
        <f t="shared" ca="1" si="147"/>
        <v>-12981641158.511299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-12981641158.511299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-54090171.493797079</v>
      </c>
      <c r="L2541" s="444">
        <f t="shared" ca="1" si="147"/>
        <v>-13035731330.005096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-13035731330.005096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-54315547.20835457</v>
      </c>
      <c r="L2542" s="444">
        <f t="shared" ca="1" si="147"/>
        <v>-13090046877.213451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-13090046877.213451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-54541861.98838938</v>
      </c>
      <c r="L2543" s="444">
        <f t="shared" ca="1" si="147"/>
        <v>-13144588739.201841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-13144588739.201841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-54769119.746674336</v>
      </c>
      <c r="L2544" s="444">
        <f t="shared" ca="1" si="147"/>
        <v>-13199357858.948515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-13199357858.948515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-54997324.412285477</v>
      </c>
      <c r="L2545" s="444">
        <f t="shared" ca="1" si="147"/>
        <v>-13254355183.3608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-13254355183.3608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-55226479.930670001</v>
      </c>
      <c r="L2546" s="444">
        <f t="shared" ca="1" si="147"/>
        <v>-13309581663.29147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-13309581663.29147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-55456590.263714455</v>
      </c>
      <c r="L2547" s="444">
        <f t="shared" ca="1" si="147"/>
        <v>-13365038253.555183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-13365038253.555183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-55687659.389813267</v>
      </c>
      <c r="L2548" s="444">
        <f t="shared" ca="1" si="147"/>
        <v>-13420725912.944996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-13420725912.944996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-55919691.30393748</v>
      </c>
      <c r="L2549" s="444">
        <f t="shared" ca="1" si="147"/>
        <v>-13476645604.248934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-13476645604.248934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-56152690.017703898</v>
      </c>
      <c r="L2550" s="444">
        <f t="shared" ca="1" si="147"/>
        <v>-13532798294.266638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-13532798294.266638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-56386659.559444316</v>
      </c>
      <c r="L2551" s="444">
        <f t="shared" ca="1" si="147"/>
        <v>-13589184953.826082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-13589184953.826082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-56621603.974275336</v>
      </c>
      <c r="L2552" s="444">
        <f t="shared" ca="1" si="147"/>
        <v>-13645806557.800358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-13645806557.800358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-56857527.324168146</v>
      </c>
      <c r="L2553" s="444">
        <f t="shared" ca="1" si="147"/>
        <v>-13702664085.124525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-13702664085.124525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-57094433.688018851</v>
      </c>
      <c r="L2554" s="444">
        <f t="shared" ca="1" si="147"/>
        <v>-13759758518.812544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-13759758518.812544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-57332327.161718942</v>
      </c>
      <c r="L2555" s="444">
        <f t="shared" ca="1" si="147"/>
        <v>-13817090845.974262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-13817090845.974262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-57571211.858226091</v>
      </c>
      <c r="L2556" s="444">
        <f t="shared" ca="1" si="147"/>
        <v>-13874662057.832489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-13874662057.832489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-57811091.907635376</v>
      </c>
      <c r="L2557" s="444">
        <f t="shared" ca="1" si="147"/>
        <v>-13932473149.740124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-13932473149.740124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-58051971.457250521</v>
      </c>
      <c r="L2558" s="444">
        <f t="shared" ref="L2558:L2812" ca="1" si="152">I2558-J2558+K2558</f>
        <v>-13990525121.197374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-13990525121.197374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-58293854.671655737</v>
      </c>
      <c r="L2559" s="444">
        <f t="shared" ca="1" si="152"/>
        <v>-14048818975.86903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-14048818975.86903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-58536745.732787631</v>
      </c>
      <c r="L2560" s="444">
        <f t="shared" ca="1" si="152"/>
        <v>-14107355721.601818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-14107355721.601818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-58780648.840007573</v>
      </c>
      <c r="L2561" s="444">
        <f t="shared" ca="1" si="152"/>
        <v>-14166136370.441826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-14166136370.441826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-59025568.210174263</v>
      </c>
      <c r="L2562" s="444">
        <f t="shared" ca="1" si="152"/>
        <v>-14225161938.652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-14225161938.652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-59271508.077716671</v>
      </c>
      <c r="L2563" s="444">
        <f t="shared" ca="1" si="152"/>
        <v>-14284433446.729717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-14284433446.729717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-59518472.694707155</v>
      </c>
      <c r="L2564" s="444">
        <f t="shared" ca="1" si="152"/>
        <v>-14343951919.424425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-14343951919.424425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-59766466.330935098</v>
      </c>
      <c r="L2565" s="444">
        <f t="shared" ca="1" si="152"/>
        <v>-14403718385.75536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-14403718385.75536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-60015493.273980662</v>
      </c>
      <c r="L2566" s="444">
        <f t="shared" ca="1" si="152"/>
        <v>-14463733879.029341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-14463733879.029341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-60265557.829288922</v>
      </c>
      <c r="L2567" s="444">
        <f t="shared" ca="1" si="152"/>
        <v>-14523999436.858629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-14523999436.858629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-60516664.32024429</v>
      </c>
      <c r="L2568" s="444">
        <f t="shared" ca="1" si="152"/>
        <v>-14584516101.178873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-14584516101.178873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-60768817.088245302</v>
      </c>
      <c r="L2569" s="444">
        <f t="shared" ca="1" si="152"/>
        <v>-14645284918.267118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-14645284918.267118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-61022020.49277965</v>
      </c>
      <c r="L2570" s="444">
        <f t="shared" ca="1" si="152"/>
        <v>-14706306938.759897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-14706306938.759897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-61276278.911499567</v>
      </c>
      <c r="L2571" s="444">
        <f t="shared" ca="1" si="152"/>
        <v>-14767583217.671396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-14767583217.671396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-61531596.740297489</v>
      </c>
      <c r="L2572" s="444">
        <f t="shared" ca="1" si="152"/>
        <v>-14829114814.411694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-14829114814.411694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-61787978.393382058</v>
      </c>
      <c r="L2573" s="444">
        <f t="shared" ca="1" si="152"/>
        <v>-14890902792.805075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-14890902792.805075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-62045428.303354479</v>
      </c>
      <c r="L2574" s="444">
        <f t="shared" ca="1" si="152"/>
        <v>-14952948221.108429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-14952948221.108429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-62303950.921285115</v>
      </c>
      <c r="L2575" s="444">
        <f t="shared" ca="1" si="152"/>
        <v>-15015252172.029715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-15015252172.029715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-62563550.716790475</v>
      </c>
      <c r="L2576" s="444">
        <f t="shared" ca="1" si="152"/>
        <v>-15077815722.746506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-15077815722.746506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-62824232.178110428</v>
      </c>
      <c r="L2577" s="444">
        <f t="shared" ca="1" si="152"/>
        <v>-15140639954.924616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-15140639954.924616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-63085999.812185898</v>
      </c>
      <c r="L2578" s="444">
        <f t="shared" ca="1" si="152"/>
        <v>-15203725954.736801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-15203725954.736801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-63348858.144736663</v>
      </c>
      <c r="L2579" s="444">
        <f t="shared" ca="1" si="152"/>
        <v>-15267074812.881538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-15267074812.881538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-63612811.720339738</v>
      </c>
      <c r="L2580" s="444">
        <f t="shared" ca="1" si="152"/>
        <v>-15330687624.601877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-15330687624.601877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-63877865.10250783</v>
      </c>
      <c r="L2581" s="444">
        <f t="shared" ca="1" si="152"/>
        <v>-15394565489.704386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-15394565489.704386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-64144022.873768263</v>
      </c>
      <c r="L2582" s="444">
        <f t="shared" ca="1" si="152"/>
        <v>-15458709512.578154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-15458709512.578154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-64411289.635742314</v>
      </c>
      <c r="L2583" s="444">
        <f t="shared" ca="1" si="152"/>
        <v>-15523120802.213896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-15523120802.213896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-64679670.009224564</v>
      </c>
      <c r="L2584" s="444">
        <f t="shared" ca="1" si="152"/>
        <v>-15587800472.22312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-15587800472.22312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-64949168.634263001</v>
      </c>
      <c r="L2585" s="444">
        <f t="shared" ca="1" si="152"/>
        <v>-15652749640.857382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-15652749640.857382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-65219790.170239091</v>
      </c>
      <c r="L2586" s="444">
        <f t="shared" ca="1" si="152"/>
        <v>-15717969431.02762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-15717969431.02762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-65491539.295948416</v>
      </c>
      <c r="L2587" s="444">
        <f t="shared" ca="1" si="152"/>
        <v>-15783460970.323568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-15783460970.323568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-65764420.709681541</v>
      </c>
      <c r="L2588" s="444">
        <f t="shared" ca="1" si="152"/>
        <v>-15849225391.033251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-15849225391.033251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-66038439.129305214</v>
      </c>
      <c r="L2589" s="444">
        <f t="shared" ca="1" si="152"/>
        <v>-15915263830.162556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-15915263830.162556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-66313599.292343989</v>
      </c>
      <c r="L2590" s="444">
        <f t="shared" ca="1" si="152"/>
        <v>-15981577429.454899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-15981577429.454899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-66589905.956062086</v>
      </c>
      <c r="L2591" s="444">
        <f t="shared" ca="1" si="152"/>
        <v>-16048167335.410961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-16048167335.410961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-66867363.89754568</v>
      </c>
      <c r="L2592" s="444">
        <f t="shared" ca="1" si="152"/>
        <v>-16115034699.308506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-16115034699.308506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-67145977.913785443</v>
      </c>
      <c r="L2593" s="444">
        <f t="shared" ca="1" si="152"/>
        <v>-16182180677.222292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-16182180677.222292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-67425752.821759537</v>
      </c>
      <c r="L2594" s="444">
        <f t="shared" ca="1" si="152"/>
        <v>-16249606430.044052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-16249606430.044052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-67706693.458516881</v>
      </c>
      <c r="L2595" s="444">
        <f t="shared" ca="1" si="152"/>
        <v>-16317313123.502569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-16317313123.502569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-67988804.681260705</v>
      </c>
      <c r="L2596" s="444">
        <f t="shared" ca="1" si="152"/>
        <v>-16385301928.18383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-16385301928.18383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-68272091.367432639</v>
      </c>
      <c r="L2597" s="444">
        <f t="shared" ca="1" si="152"/>
        <v>-16453574019.551264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-16453574019.551264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-68556558.414796934</v>
      </c>
      <c r="L2598" s="444">
        <f t="shared" ca="1" si="152"/>
        <v>-16522130577.966061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-16522130577.966061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-68842210.741525248</v>
      </c>
      <c r="L2599" s="444">
        <f t="shared" ca="1" si="152"/>
        <v>-16590972788.707586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-16590972788.707586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-69129053.286281601</v>
      </c>
      <c r="L2600" s="444">
        <f t="shared" ca="1" si="152"/>
        <v>-16660101841.993868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-16660101841.993868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-69417091.008307785</v>
      </c>
      <c r="L2601" s="444">
        <f t="shared" ca="1" si="152"/>
        <v>-16729518933.002176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-16729518933.002176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-69706328.887509063</v>
      </c>
      <c r="L2602" s="444">
        <f t="shared" ca="1" si="152"/>
        <v>-16799225261.889685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-16799225261.889685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-69996771.924540356</v>
      </c>
      <c r="L2603" s="444">
        <f t="shared" ca="1" si="152"/>
        <v>-16869222033.814224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-16869222033.814224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-70288425.140892595</v>
      </c>
      <c r="L2604" s="444">
        <f t="shared" ca="1" si="152"/>
        <v>-16939510458.955116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-16939510458.955116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-70581293.578979656</v>
      </c>
      <c r="L2605" s="444">
        <f t="shared" ca="1" si="152"/>
        <v>-17010091752.534096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-17010091752.534096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-70875382.302225396</v>
      </c>
      <c r="L2606" s="444">
        <f t="shared" ca="1" si="152"/>
        <v>-17080967134.836321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-17080967134.836321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-71170696.395151332</v>
      </c>
      <c r="L2607" s="444">
        <f t="shared" ca="1" si="152"/>
        <v>-17152137831.231472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-17152137831.231472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-71467240.963464469</v>
      </c>
      <c r="L2608" s="444">
        <f t="shared" ca="1" si="152"/>
        <v>-17223605072.194935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-17223605072.194935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-71765021.134145558</v>
      </c>
      <c r="L2609" s="444">
        <f t="shared" ca="1" si="152"/>
        <v>-17295370093.329079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-17295370093.329079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-72064042.05553782</v>
      </c>
      <c r="L2610" s="444">
        <f t="shared" ca="1" si="152"/>
        <v>-17367434135.384617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-17367434135.384617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-72364308.897435904</v>
      </c>
      <c r="L2611" s="444">
        <f t="shared" ca="1" si="152"/>
        <v>-17439798444.282051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-17439798444.282051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-72665826.851175219</v>
      </c>
      <c r="L2612" s="444">
        <f t="shared" ca="1" si="152"/>
        <v>-17512464271.133224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-17512464271.133224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-72968601.129721761</v>
      </c>
      <c r="L2613" s="444">
        <f t="shared" ca="1" si="152"/>
        <v>-17585432872.262947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-17585432872.262947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-73272636.967762277</v>
      </c>
      <c r="L2614" s="444">
        <f t="shared" ca="1" si="152"/>
        <v>-17658705509.230709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-17658705509.230709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-73577939.621794626</v>
      </c>
      <c r="L2615" s="444">
        <f t="shared" ca="1" si="152"/>
        <v>-17732283448.852505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-17732283448.852505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-73884514.370218769</v>
      </c>
      <c r="L2616" s="444">
        <f t="shared" ca="1" si="152"/>
        <v>-17806167963.222725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-17806167963.222725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-74192366.513428017</v>
      </c>
      <c r="L2617" s="444">
        <f t="shared" ca="1" si="152"/>
        <v>-17880360329.736153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-17880360329.736153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-74501501.373900637</v>
      </c>
      <c r="L2618" s="444">
        <f t="shared" ca="1" si="152"/>
        <v>-17954861831.110054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-17954861831.110054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-74811924.296291888</v>
      </c>
      <c r="L2619" s="444">
        <f t="shared" ca="1" si="152"/>
        <v>-18029673755.406345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-18029673755.406345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-75123640.647526443</v>
      </c>
      <c r="L2620" s="444">
        <f t="shared" ca="1" si="152"/>
        <v>-18104797396.053871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-18104797396.053871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-75436655.816891134</v>
      </c>
      <c r="L2621" s="444">
        <f t="shared" ca="1" si="152"/>
        <v>-18180234051.870762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-18180234051.870762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-75750975.21612817</v>
      </c>
      <c r="L2622" s="444">
        <f t="shared" ca="1" si="152"/>
        <v>-18255985027.086891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-18255985027.086891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-76066604.279528707</v>
      </c>
      <c r="L2623" s="444">
        <f t="shared" ca="1" si="152"/>
        <v>-18332051631.366421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-18332051631.366421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-76383548.464026749</v>
      </c>
      <c r="L2624" s="444">
        <f t="shared" ca="1" si="152"/>
        <v>-18408435179.830448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-18408435179.830448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-76701813.249293536</v>
      </c>
      <c r="L2625" s="444">
        <f t="shared" ca="1" si="152"/>
        <v>-18485136993.079742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-18485136993.079742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-77021404.137832254</v>
      </c>
      <c r="L2626" s="444">
        <f t="shared" ca="1" si="152"/>
        <v>-18562158397.217575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-18562158397.217575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-77342326.655073225</v>
      </c>
      <c r="L2627" s="444">
        <f t="shared" ca="1" si="152"/>
        <v>-18639500723.87265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-18639500723.87265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-77664586.349469379</v>
      </c>
      <c r="L2628" s="444">
        <f t="shared" ca="1" si="152"/>
        <v>-18717165310.222118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-18717165310.222118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-77988188.792592153</v>
      </c>
      <c r="L2629" s="444">
        <f t="shared" ca="1" si="152"/>
        <v>-18795153499.014709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-18795153499.014709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-78313139.579227954</v>
      </c>
      <c r="L2630" s="444">
        <f t="shared" ca="1" si="152"/>
        <v>-18873466638.593937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-18873466638.593937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-78639444.327474743</v>
      </c>
      <c r="L2631" s="444">
        <f t="shared" ca="1" si="152"/>
        <v>-18952106082.921413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-18952106082.921413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-78967108.678839222</v>
      </c>
      <c r="L2632" s="444">
        <f t="shared" ca="1" si="152"/>
        <v>-19031073191.600254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-19031073191.600254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-79296138.29833439</v>
      </c>
      <c r="L2633" s="444">
        <f t="shared" ca="1" si="152"/>
        <v>-19110369329.89859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-19110369329.89859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-79626538.874577463</v>
      </c>
      <c r="L2634" s="444">
        <f t="shared" ca="1" si="152"/>
        <v>-19189995868.773167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-19189995868.773167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-79958316.119888186</v>
      </c>
      <c r="L2635" s="444">
        <f t="shared" ca="1" si="152"/>
        <v>-19269954184.893055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-19269954184.893055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-80291475.770387724</v>
      </c>
      <c r="L2636" s="444">
        <f t="shared" ca="1" si="152"/>
        <v>-19350245660.663445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-19350245660.663445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-80626023.586097687</v>
      </c>
      <c r="L2637" s="444">
        <f t="shared" ca="1" si="152"/>
        <v>-19430871684.249542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-19430871684.249542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-80961965.351039752</v>
      </c>
      <c r="L2638" s="444">
        <f t="shared" ca="1" si="152"/>
        <v>-19511833649.600582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-19511833649.600582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-81299306.873335764</v>
      </c>
      <c r="L2639" s="444">
        <f t="shared" ca="1" si="152"/>
        <v>-19593132956.473919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-19593132956.473919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-81638053.985307992</v>
      </c>
      <c r="L2640" s="444">
        <f t="shared" ca="1" si="152"/>
        <v>-19674771010.459229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-19674771010.459229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-81978212.543580115</v>
      </c>
      <c r="L2641" s="444">
        <f t="shared" ca="1" si="152"/>
        <v>-19756749223.002808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-19756749223.002808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-82319788.429178357</v>
      </c>
      <c r="L2642" s="444">
        <f t="shared" ca="1" si="152"/>
        <v>-19839069011.431988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-19839069011.431988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-82662787.547633275</v>
      </c>
      <c r="L2643" s="444">
        <f t="shared" ca="1" si="152"/>
        <v>-19921731798.979622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-19921731798.979622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-83007215.829081759</v>
      </c>
      <c r="L2644" s="444">
        <f t="shared" ca="1" si="152"/>
        <v>-20004739014.808704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-20004739014.808704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-83353079.228369594</v>
      </c>
      <c r="L2645" s="444">
        <f t="shared" ca="1" si="152"/>
        <v>-20088092094.037075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-20088092094.037075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-83700383.725154474</v>
      </c>
      <c r="L2646" s="444">
        <f t="shared" ca="1" si="152"/>
        <v>-20171792477.76223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-20171792477.76223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-84049135.324009284</v>
      </c>
      <c r="L2647" s="444">
        <f t="shared" ca="1" si="152"/>
        <v>-20255841613.086239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-20255841613.086239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-84399340.054526001</v>
      </c>
      <c r="L2648" s="444">
        <f t="shared" ca="1" si="152"/>
        <v>-20340240953.140766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-20340240953.140766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-84751003.971419856</v>
      </c>
      <c r="L2649" s="444">
        <f t="shared" ca="1" si="152"/>
        <v>-20424991957.112186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-20424991957.112186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-85104133.154634103</v>
      </c>
      <c r="L2650" s="444">
        <f t="shared" ca="1" si="152"/>
        <v>-20510096090.266819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-20510096090.266819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-85458733.709445074</v>
      </c>
      <c r="L2651" s="444">
        <f t="shared" ca="1" si="152"/>
        <v>-20595554823.976265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-20595554823.976265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-85814811.766567767</v>
      </c>
      <c r="L2652" s="444">
        <f t="shared" ca="1" si="152"/>
        <v>-20681369635.742832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-20681369635.742832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-86172373.482261807</v>
      </c>
      <c r="L2653" s="444">
        <f t="shared" ca="1" si="152"/>
        <v>-20767542009.225094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-20767542009.225094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-86531425.038437888</v>
      </c>
      <c r="L2654" s="444">
        <f t="shared" ca="1" si="152"/>
        <v>-20854073434.263531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-20854073434.263531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-86891972.642764717</v>
      </c>
      <c r="L2655" s="444">
        <f t="shared" ca="1" si="152"/>
        <v>-20940965406.906296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-20940965406.906296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-87254022.528776228</v>
      </c>
      <c r="L2656" s="444">
        <f t="shared" ca="1" si="152"/>
        <v>-21028219429.435074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-21028219429.435074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-87617580.955979466</v>
      </c>
      <c r="L2657" s="444">
        <f t="shared" ca="1" si="152"/>
        <v>-21115837010.391052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-21115837010.391052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-87982654.209962711</v>
      </c>
      <c r="L2658" s="444">
        <f t="shared" ca="1" si="152"/>
        <v>-21203819664.601013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-21203819664.601013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-88349248.602504224</v>
      </c>
      <c r="L2659" s="444">
        <f t="shared" ca="1" si="152"/>
        <v>-21292168913.203518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-21292168913.203518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-88717370.471681327</v>
      </c>
      <c r="L2660" s="444">
        <f t="shared" ca="1" si="152"/>
        <v>-21380886283.675198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-21380886283.675198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-89087026.181979984</v>
      </c>
      <c r="L2661" s="444">
        <f t="shared" ca="1" si="152"/>
        <v>-21469973309.857178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-21469973309.857178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-89458222.124404907</v>
      </c>
      <c r="L2662" s="444">
        <f t="shared" ca="1" si="152"/>
        <v>-21559431531.981583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-21559431531.981583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-89830964.716589928</v>
      </c>
      <c r="L2663" s="444">
        <f t="shared" ca="1" si="152"/>
        <v>-21649262496.698174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-21649262496.698174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-90205260.402909055</v>
      </c>
      <c r="L2664" s="444">
        <f t="shared" ca="1" si="152"/>
        <v>-21739467757.101082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-21739467757.101082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-90581115.654587835</v>
      </c>
      <c r="L2665" s="444">
        <f t="shared" ca="1" si="152"/>
        <v>-21830048872.755669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-21830048872.755669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-90958536.969815284</v>
      </c>
      <c r="L2666" s="444">
        <f t="shared" ca="1" si="152"/>
        <v>-21921007409.725483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-21921007409.725483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-91337530.873856172</v>
      </c>
      <c r="L2667" s="444">
        <f t="shared" ca="1" si="152"/>
        <v>-22012344940.599339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-22012344940.599339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-91718103.919163913</v>
      </c>
      <c r="L2668" s="444">
        <f t="shared" ca="1" si="152"/>
        <v>-22104063044.518501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-22104063044.518501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-92100262.685493752</v>
      </c>
      <c r="L2669" s="444">
        <f t="shared" ca="1" si="152"/>
        <v>-22196163307.203995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-22196163307.203995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-92484013.780016646</v>
      </c>
      <c r="L2670" s="444">
        <f t="shared" ca="1" si="152"/>
        <v>-22288647320.984013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-22288647320.984013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-92869363.837433383</v>
      </c>
      <c r="L2671" s="444">
        <f t="shared" ca="1" si="152"/>
        <v>-22381516684.821445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-22381516684.821445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-93256319.520089358</v>
      </c>
      <c r="L2672" s="444">
        <f t="shared" ca="1" si="152"/>
        <v>-22474773004.341534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-22474773004.341534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-93644887.518089727</v>
      </c>
      <c r="L2673" s="444">
        <f t="shared" ca="1" si="152"/>
        <v>-22568417891.859623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-22568417891.859623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-94035074.549415097</v>
      </c>
      <c r="L2674" s="444">
        <f t="shared" ca="1" si="152"/>
        <v>-22662452966.409039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-22662452966.409039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-94426887.360037655</v>
      </c>
      <c r="L2675" s="444">
        <f t="shared" ca="1" si="152"/>
        <v>-22756879853.769077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-22756879853.769077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-94820332.724037826</v>
      </c>
      <c r="L2676" s="444">
        <f t="shared" ca="1" si="152"/>
        <v>-22851700186.493114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-22851700186.493114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-95215417.443721309</v>
      </c>
      <c r="L2677" s="444">
        <f t="shared" ca="1" si="152"/>
        <v>-22946915603.936836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-22946915603.936836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-95612148.34973681</v>
      </c>
      <c r="L2678" s="444">
        <f t="shared" ca="1" si="152"/>
        <v>-23042527752.286572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-23042527752.286572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-96010532.301194042</v>
      </c>
      <c r="L2679" s="444">
        <f t="shared" ca="1" si="152"/>
        <v>-23138538284.587765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-23138538284.587765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-96410576.185782358</v>
      </c>
      <c r="L2680" s="444">
        <f t="shared" ca="1" si="152"/>
        <v>-23234948860.773548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-23234948860.773548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-96812286.919889778</v>
      </c>
      <c r="L2681" s="444">
        <f t="shared" ca="1" si="152"/>
        <v>-23331761147.693439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-23331761147.693439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-97215671.448722661</v>
      </c>
      <c r="L2682" s="444">
        <f t="shared" ca="1" si="152"/>
        <v>-23428976819.142162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-23428976819.142162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-97620736.746425673</v>
      </c>
      <c r="L2683" s="444">
        <f t="shared" ca="1" si="152"/>
        <v>-23526597555.888588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-23526597555.888588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-98027489.816202447</v>
      </c>
      <c r="L2684" s="444">
        <f t="shared" ca="1" si="152"/>
        <v>-23624625045.704792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-23624625045.704792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-98435937.690436631</v>
      </c>
      <c r="L2685" s="444">
        <f t="shared" ca="1" si="152"/>
        <v>-23723060983.395229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-23723060983.395229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-98846087.430813462</v>
      </c>
      <c r="L2686" s="444">
        <f t="shared" ca="1" si="152"/>
        <v>-23821907070.826042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-23821907070.826042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-99257946.12844184</v>
      </c>
      <c r="L2687" s="444">
        <f t="shared" ca="1" si="152"/>
        <v>-23921165016.954483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-23921165016.954483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-99671520.903977007</v>
      </c>
      <c r="L2688" s="444">
        <f t="shared" ca="1" si="152"/>
        <v>-24020836537.858459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-24020836537.858459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-100086818.90774357</v>
      </c>
      <c r="L2689" s="444">
        <f t="shared" ca="1" si="152"/>
        <v>-24120923356.766205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-24120923356.766205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-100503847.31985919</v>
      </c>
      <c r="L2690" s="444">
        <f t="shared" ca="1" si="152"/>
        <v>-24221427204.086063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-24221427204.086063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-100922613.35035859</v>
      </c>
      <c r="L2691" s="444">
        <f t="shared" ca="1" si="152"/>
        <v>-24322349817.43642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-24322349817.43642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-101343124.23931842</v>
      </c>
      <c r="L2692" s="444">
        <f t="shared" ca="1" si="152"/>
        <v>-24423692941.675739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-24423692941.675739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-101765387.25698225</v>
      </c>
      <c r="L2693" s="444">
        <f t="shared" ca="1" si="152"/>
        <v>-24525458328.93272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-24525458328.93272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-102189409.70388633</v>
      </c>
      <c r="L2694" s="444">
        <f t="shared" ca="1" si="152"/>
        <v>-24627647738.636608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-24627647738.636608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-102615198.91098587</v>
      </c>
      <c r="L2695" s="444">
        <f t="shared" ca="1" si="152"/>
        <v>-24730262937.547592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-24730262937.547592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-103042762.23978163</v>
      </c>
      <c r="L2696" s="444">
        <f t="shared" ca="1" si="152"/>
        <v>-24833305699.787373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-24833305699.787373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-103472107.08244738</v>
      </c>
      <c r="L2697" s="444">
        <f t="shared" ca="1" si="152"/>
        <v>-24936777806.86982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-24936777806.86982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-103903240.86195758</v>
      </c>
      <c r="L2698" s="444">
        <f t="shared" ca="1" si="152"/>
        <v>-25040681047.731777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-25040681047.731777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-104336171.03221574</v>
      </c>
      <c r="L2699" s="444">
        <f t="shared" ca="1" si="152"/>
        <v>-25145017218.763992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-25145017218.763992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-104770905.07818329</v>
      </c>
      <c r="L2700" s="444">
        <f t="shared" ca="1" si="152"/>
        <v>-25249788123.842175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-25249788123.842175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-105207450.51600906</v>
      </c>
      <c r="L2701" s="444">
        <f t="shared" ca="1" si="152"/>
        <v>-25354995574.358185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-25354995574.358185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-105645814.89315911</v>
      </c>
      <c r="L2702" s="444">
        <f t="shared" ca="1" si="152"/>
        <v>-25460641389.251343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-25460641389.251343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-106086005.78854726</v>
      </c>
      <c r="L2703" s="444">
        <f t="shared" ca="1" si="152"/>
        <v>-25566727395.03989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-25566727395.03989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-106528030.81266621</v>
      </c>
      <c r="L2704" s="444">
        <f t="shared" ca="1" si="152"/>
        <v>-25673255425.852558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-25673255425.852558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-106971897.60771899</v>
      </c>
      <c r="L2705" s="444">
        <f t="shared" ca="1" si="152"/>
        <v>-25780227323.460278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-25780227323.460278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-107417613.84775116</v>
      </c>
      <c r="L2706" s="444">
        <f t="shared" ca="1" si="152"/>
        <v>-25887644937.308029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-25887644937.308029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-107865187.23878345</v>
      </c>
      <c r="L2707" s="444">
        <f t="shared" ca="1" si="152"/>
        <v>-25995510124.546814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-25995510124.546814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-108314625.51894505</v>
      </c>
      <c r="L2708" s="444">
        <f t="shared" ca="1" si="152"/>
        <v>-26103824750.065758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-26103824750.065758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-108765936.45860732</v>
      </c>
      <c r="L2709" s="444">
        <f t="shared" ca="1" si="152"/>
        <v>-26212590686.524364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-26212590686.524364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-109219127.86051819</v>
      </c>
      <c r="L2710" s="444">
        <f t="shared" ca="1" si="152"/>
        <v>-26321809814.384884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-26321809814.384884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-109674207.55993702</v>
      </c>
      <c r="L2711" s="444">
        <f t="shared" ca="1" si="152"/>
        <v>-26431484021.94482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-26431484021.94482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-110131183.42477009</v>
      </c>
      <c r="L2712" s="444">
        <f t="shared" ca="1" si="152"/>
        <v>-26541615205.369591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-26541615205.369591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-110590063.35570663</v>
      </c>
      <c r="L2713" s="444">
        <f t="shared" ca="1" si="152"/>
        <v>-26652205268.725296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-26652205268.725296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-111050855.28635539</v>
      </c>
      <c r="L2714" s="444">
        <f t="shared" ca="1" si="152"/>
        <v>-26763256124.01165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-26763256124.01165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-111513567.18338186</v>
      </c>
      <c r="L2715" s="444">
        <f t="shared" ca="1" si="152"/>
        <v>-26874769691.19503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-26874769691.19503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-111978207.04664595</v>
      </c>
      <c r="L2716" s="444">
        <f t="shared" ca="1" si="152"/>
        <v>-26986747898.241676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-26986747898.241676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-112444782.90934032</v>
      </c>
      <c r="L2717" s="444">
        <f t="shared" ca="1" si="152"/>
        <v>-27099192681.151016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-27099192681.151016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-112913302.83812924</v>
      </c>
      <c r="L2718" s="444">
        <f t="shared" ca="1" si="152"/>
        <v>-27212105983.989147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-27212105983.989147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-113383774.93328811</v>
      </c>
      <c r="L2719" s="444">
        <f t="shared" ca="1" si="152"/>
        <v>-27325489758.922436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-27325489758.922436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-113856207.32884347</v>
      </c>
      <c r="L2720" s="444">
        <f t="shared" ca="1" si="152"/>
        <v>-27439345966.251278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-27439345966.251278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-114330608.19271368</v>
      </c>
      <c r="L2721" s="444">
        <f t="shared" ca="1" si="152"/>
        <v>-27553676574.443993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-27553676574.443993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-114806985.72684997</v>
      </c>
      <c r="L2722" s="444">
        <f t="shared" ca="1" si="152"/>
        <v>-27668483560.170841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-27668483560.170841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-115285348.1673785</v>
      </c>
      <c r="L2723" s="444">
        <f t="shared" ca="1" si="152"/>
        <v>-27783768908.338219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-27783768908.338219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-115765703.78474258</v>
      </c>
      <c r="L2724" s="444">
        <f t="shared" ca="1" si="152"/>
        <v>-27899534612.122963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-27899534612.122963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-116248060.88384567</v>
      </c>
      <c r="L2725" s="444">
        <f t="shared" ca="1" si="152"/>
        <v>-28015782673.006809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-28015782673.006809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-116732427.80419502</v>
      </c>
      <c r="L2726" s="444">
        <f t="shared" ca="1" si="152"/>
        <v>-28132515100.811005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-28132515100.811005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-117218812.92004585</v>
      </c>
      <c r="L2727" s="444">
        <f t="shared" ca="1" si="152"/>
        <v>-28249733913.731049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-28249733913.731049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-117707224.64054605</v>
      </c>
      <c r="L2728" s="444">
        <f t="shared" ca="1" si="152"/>
        <v>-28367441138.371593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-28367441138.371593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-118197671.40988164</v>
      </c>
      <c r="L2729" s="444">
        <f t="shared" ca="1" si="152"/>
        <v>-28485638809.781475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-28485638809.781475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-118690161.70742281</v>
      </c>
      <c r="L2730" s="444">
        <f t="shared" ca="1" si="152"/>
        <v>-28604328971.488899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-28604328971.488899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-119184704.04787041</v>
      </c>
      <c r="L2731" s="444">
        <f t="shared" ca="1" si="152"/>
        <v>-28723513675.53677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-28723513675.53677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-119681306.9814032</v>
      </c>
      <c r="L2732" s="444">
        <f t="shared" ca="1" si="152"/>
        <v>-28843194982.518173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-28843194982.518173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-120179979.09382574</v>
      </c>
      <c r="L2733" s="444">
        <f t="shared" ca="1" si="152"/>
        <v>-28963374961.612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-28963374961.612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-120680729.00671668</v>
      </c>
      <c r="L2734" s="444">
        <f t="shared" ca="1" si="152"/>
        <v>-29084055690.618717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-29084055690.618717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-121183565.37757799</v>
      </c>
      <c r="L2735" s="444">
        <f t="shared" ca="1" si="152"/>
        <v>-29205239255.996296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-29205239255.996296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-121688496.89998457</v>
      </c>
      <c r="L2736" s="444">
        <f t="shared" ca="1" si="152"/>
        <v>-29326927752.896282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-29326927752.896282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-122195532.30373451</v>
      </c>
      <c r="L2737" s="444">
        <f t="shared" ca="1" si="152"/>
        <v>-29449123285.200016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-29449123285.200016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-122704680.35500005</v>
      </c>
      <c r="L2738" s="444">
        <f t="shared" ca="1" si="152"/>
        <v>-29571827965.555016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-29571827965.555016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-123215949.85647923</v>
      </c>
      <c r="L2739" s="444">
        <f t="shared" ca="1" si="152"/>
        <v>-29695043915.411495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-29695043915.411495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-123729349.6475479</v>
      </c>
      <c r="L2740" s="444">
        <f t="shared" ca="1" si="152"/>
        <v>-29818773265.059044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-29818773265.059044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-124244888.60441269</v>
      </c>
      <c r="L2741" s="444">
        <f t="shared" ca="1" si="152"/>
        <v>-29943018153.663456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-29943018153.663456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-124762575.64026439</v>
      </c>
      <c r="L2742" s="444">
        <f t="shared" ca="1" si="152"/>
        <v>-30067780729.303719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-30067780729.303719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-125282419.70543218</v>
      </c>
      <c r="L2743" s="444">
        <f t="shared" ca="1" si="152"/>
        <v>-30193063149.009151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-30193063149.009151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-125804429.78753813</v>
      </c>
      <c r="L2744" s="444">
        <f t="shared" ca="1" si="152"/>
        <v>-30318867578.796688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-30318867578.796688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-126328614.91165286</v>
      </c>
      <c r="L2745" s="444">
        <f t="shared" ca="1" si="152"/>
        <v>-30445196193.70834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-30445196193.70834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-126854984.14045142</v>
      </c>
      <c r="L2746" s="444">
        <f t="shared" ca="1" si="152"/>
        <v>-30572051177.848789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-30572051177.848789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-127383546.57436995</v>
      </c>
      <c r="L2747" s="444">
        <f t="shared" ca="1" si="152"/>
        <v>-30699434724.423161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-30699434724.423161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-127914311.35176314</v>
      </c>
      <c r="L2748" s="444">
        <f t="shared" ca="1" si="152"/>
        <v>-30827349035.774925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-30827349035.774925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-128447287.6490622</v>
      </c>
      <c r="L2749" s="444">
        <f t="shared" ca="1" si="152"/>
        <v>-30955796323.423988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-30955796323.423988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-128982484.68093327</v>
      </c>
      <c r="L2750" s="444">
        <f t="shared" ca="1" si="152"/>
        <v>-31084778808.104923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-31084778808.104923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-129519911.70043717</v>
      </c>
      <c r="L2751" s="444">
        <f t="shared" ca="1" si="152"/>
        <v>-31214298719.805359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-31214298719.805359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-130059577.99918897</v>
      </c>
      <c r="L2752" s="444">
        <f t="shared" ca="1" si="152"/>
        <v>-31344358297.804546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-31344358297.804546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-130601492.90751894</v>
      </c>
      <c r="L2753" s="444">
        <f t="shared" ca="1" si="152"/>
        <v>-31474959790.712067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-31474959790.712067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-131145665.79463361</v>
      </c>
      <c r="L2754" s="444">
        <f t="shared" ca="1" si="152"/>
        <v>-31606105456.506699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-31606105456.506699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-131692106.0687779</v>
      </c>
      <c r="L2755" s="444">
        <f t="shared" ca="1" si="152"/>
        <v>-31737797562.575478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-31737797562.575478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-132240823.17739782</v>
      </c>
      <c r="L2756" s="444">
        <f t="shared" ca="1" si="152"/>
        <v>-31870038385.752876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-31870038385.752876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-132791826.60730365</v>
      </c>
      <c r="L2757" s="444">
        <f t="shared" ca="1" si="152"/>
        <v>-32002830212.36018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-32002830212.36018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-133345125.88483408</v>
      </c>
      <c r="L2758" s="444">
        <f t="shared" ca="1" si="152"/>
        <v>-32136175338.245014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-32136175338.245014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-133900730.57602091</v>
      </c>
      <c r="L2759" s="444">
        <f t="shared" ca="1" si="152"/>
        <v>-32270076068.821033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-32270076068.821033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-134458650.28675428</v>
      </c>
      <c r="L2760" s="444">
        <f t="shared" ca="1" si="152"/>
        <v>-32404534719.107788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-32404534719.107788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-135018894.66294912</v>
      </c>
      <c r="L2761" s="444">
        <f t="shared" ca="1" si="152"/>
        <v>-32539553613.770737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-32539553613.770737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-135581473.3907114</v>
      </c>
      <c r="L2762" s="444">
        <f t="shared" ca="1" si="152"/>
        <v>-32675135087.161449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-32675135087.161449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-136146396.19650602</v>
      </c>
      <c r="L2763" s="444">
        <f t="shared" ca="1" si="152"/>
        <v>-32811281483.357956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-32811281483.357956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-136713672.84732482</v>
      </c>
      <c r="L2764" s="444">
        <f t="shared" ca="1" si="152"/>
        <v>-32947995156.20528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-32947995156.20528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-137283313.15085533</v>
      </c>
      <c r="L2765" s="444">
        <f t="shared" ca="1" si="152"/>
        <v>-33085278469.356136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-33085278469.356136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-137855326.95565057</v>
      </c>
      <c r="L2766" s="444">
        <f t="shared" ca="1" si="152"/>
        <v>-33223133796.311787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-33223133796.311787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-138429724.15129912</v>
      </c>
      <c r="L2767" s="444">
        <f t="shared" ca="1" si="152"/>
        <v>-33361563520.463085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-33361563520.463085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-139006514.66859621</v>
      </c>
      <c r="L2768" s="444">
        <f t="shared" ca="1" si="152"/>
        <v>-33500570035.13168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-33500570035.13168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-139585708.47971532</v>
      </c>
      <c r="L2769" s="444">
        <f t="shared" ca="1" si="152"/>
        <v>-33640155743.611393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-33640155743.611393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-140167315.5983808</v>
      </c>
      <c r="L2770" s="444">
        <f t="shared" ca="1" si="152"/>
        <v>-33780323059.209774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-33780323059.209774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-140751346.08004069</v>
      </c>
      <c r="L2771" s="444">
        <f t="shared" ca="1" si="152"/>
        <v>-33921074405.289814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-33921074405.289814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-141337810.0220409</v>
      </c>
      <c r="L2772" s="444">
        <f t="shared" ca="1" si="152"/>
        <v>-34062412215.311855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-34062412215.311855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-141926717.56379938</v>
      </c>
      <c r="L2773" s="444">
        <f t="shared" ca="1" si="152"/>
        <v>-34204338932.875656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-34204338932.875656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-142518078.88698187</v>
      </c>
      <c r="L2774" s="444">
        <f t="shared" ca="1" si="152"/>
        <v>-34346857011.762638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-34346857011.762638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-143111904.21567765</v>
      </c>
      <c r="L2775" s="444">
        <f t="shared" ca="1" si="152"/>
        <v>-34489968915.978317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-34489968915.978317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-143708203.81657633</v>
      </c>
      <c r="L2776" s="444">
        <f t="shared" ca="1" si="152"/>
        <v>-34633677119.794891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-34633677119.794891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-144306987.99914539</v>
      </c>
      <c r="L2777" s="444">
        <f t="shared" ca="1" si="152"/>
        <v>-34777984107.794037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-34777984107.794037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-144908267.11580849</v>
      </c>
      <c r="L2778" s="444">
        <f t="shared" ca="1" si="152"/>
        <v>-34922892374.909843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-34922892374.909843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-145512051.56212434</v>
      </c>
      <c r="L2779" s="444">
        <f t="shared" ca="1" si="152"/>
        <v>-35068404426.47197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-35068404426.47197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-146118351.77696654</v>
      </c>
      <c r="L2780" s="444">
        <f t="shared" ca="1" si="152"/>
        <v>-35214522778.24894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-35214522778.24894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-146727178.24270391</v>
      </c>
      <c r="L2781" s="444">
        <f t="shared" ca="1" si="152"/>
        <v>-35361249956.491646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-35361249956.491646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-147338541.48538184</v>
      </c>
      <c r="L2782" s="444">
        <f t="shared" ca="1" si="152"/>
        <v>-35508588497.977028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-35508588497.977028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-147952452.07490429</v>
      </c>
      <c r="L2783" s="444">
        <f t="shared" ca="1" si="152"/>
        <v>-35656540950.051933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-35656540950.051933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-148568920.62521639</v>
      </c>
      <c r="L2784" s="444">
        <f t="shared" ca="1" si="152"/>
        <v>-35805109870.677147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-35805109870.677147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-149187957.7944881</v>
      </c>
      <c r="L2785" s="444">
        <f t="shared" ca="1" si="152"/>
        <v>-35954297828.471634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-35954297828.471634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-149809574.28529847</v>
      </c>
      <c r="L2786" s="444">
        <f t="shared" ca="1" si="152"/>
        <v>-36104107402.756935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-36104107402.756935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-150433780.84482056</v>
      </c>
      <c r="L2787" s="444">
        <f t="shared" ca="1" si="152"/>
        <v>-36254541183.601753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-36254541183.601753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-151060588.26500732</v>
      </c>
      <c r="L2788" s="444">
        <f t="shared" ca="1" si="152"/>
        <v>-36405601771.86676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-36405601771.86676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-151690007.38277817</v>
      </c>
      <c r="L2789" s="444">
        <f t="shared" ca="1" si="152"/>
        <v>-36557291779.249542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-36557291779.249542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-152322049.08020642</v>
      </c>
      <c r="L2790" s="444">
        <f t="shared" ca="1" si="152"/>
        <v>-36709613828.32975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-36709613828.32975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-152956724.28470728</v>
      </c>
      <c r="L2791" s="444">
        <f t="shared" ca="1" si="152"/>
        <v>-36862570552.614456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-36862570552.614456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-153594043.9692269</v>
      </c>
      <c r="L2792" s="444">
        <f t="shared" ca="1" si="152"/>
        <v>-37016164596.583687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-37016164596.583687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-154234019.15243202</v>
      </c>
      <c r="L2793" s="444">
        <f t="shared" ca="1" si="152"/>
        <v>-37170398615.736122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-37170398615.736122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-154876660.89890051</v>
      </c>
      <c r="L2794" s="444">
        <f t="shared" ca="1" si="152"/>
        <v>-37325275276.635025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-37325275276.635025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-155521980.3193126</v>
      </c>
      <c r="L2795" s="444">
        <f t="shared" ca="1" si="152"/>
        <v>-37480797256.954338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-37480797256.954338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-156169988.57064307</v>
      </c>
      <c r="L2796" s="444">
        <f t="shared" ca="1" si="152"/>
        <v>-37636967245.524979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-37636967245.524979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-156820696.85635409</v>
      </c>
      <c r="L2797" s="444">
        <f t="shared" ca="1" si="152"/>
        <v>-37793787942.381332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-37793787942.381332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-157474116.42658889</v>
      </c>
      <c r="L2798" s="444">
        <f t="shared" ca="1" si="152"/>
        <v>-37951262058.807922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-37951262058.807922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-158130258.57836634</v>
      </c>
      <c r="L2799" s="444">
        <f t="shared" ca="1" si="152"/>
        <v>-38109392317.386292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-38109392317.386292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-158789134.6557762</v>
      </c>
      <c r="L2800" s="444">
        <f t="shared" ca="1" si="152"/>
        <v>-38268181452.042068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-38268181452.042068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-159450756.05017528</v>
      </c>
      <c r="L2801" s="444">
        <f t="shared" ca="1" si="152"/>
        <v>-38427632208.092247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-38427632208.092247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-160115134.20038435</v>
      </c>
      <c r="L2802" s="444">
        <f t="shared" ca="1" si="152"/>
        <v>-38587747342.292633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-38587747342.292633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-160782280.59288597</v>
      </c>
      <c r="L2803" s="444">
        <f t="shared" ca="1" si="152"/>
        <v>-38748529622.885521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-38748529622.885521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-161452206.762023</v>
      </c>
      <c r="L2804" s="444">
        <f t="shared" ca="1" si="152"/>
        <v>-38909981829.647545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-38909981829.647545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-162124924.29019809</v>
      </c>
      <c r="L2805" s="444">
        <f t="shared" ca="1" si="152"/>
        <v>-39072106753.937744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-39072106753.937744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-162800444.80807394</v>
      </c>
      <c r="L2806" s="444">
        <f t="shared" ca="1" si="152"/>
        <v>-39234907198.745819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-39234907198.745819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-163478779.99477425</v>
      </c>
      <c r="L2807" s="444">
        <f t="shared" ca="1" si="152"/>
        <v>-39398385978.740593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-39398385978.740593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-164159941.57808581</v>
      </c>
      <c r="L2808" s="444">
        <f t="shared" ca="1" si="152"/>
        <v>-39562545920.31868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-39562545920.31868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-164843941.33466116</v>
      </c>
      <c r="L2809" s="444">
        <f t="shared" ca="1" si="152"/>
        <v>-39727389861.653343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-39727389861.653343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-165530791.09022227</v>
      </c>
      <c r="L2810" s="444">
        <f t="shared" ca="1" si="152"/>
        <v>-39892920652.743568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-39892920652.743568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-166220502.71976486</v>
      </c>
      <c r="L2811" s="444">
        <f t="shared" ca="1" si="152"/>
        <v>-40059141155.463333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-40059141155.463333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-166913088.14776388</v>
      </c>
      <c r="L2812" s="444">
        <f t="shared" ca="1" si="152"/>
        <v>-40226054243.611099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-40226054243.611099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-167608559.34837958</v>
      </c>
      <c r="L2813" s="444">
        <f t="shared" ref="L2813:L3067" ca="1" si="157">I2813-J2813+K2813</f>
        <v>-40393662802.95948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-40393662802.95948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-168306928.3456645</v>
      </c>
      <c r="L2814" s="444">
        <f t="shared" ca="1" si="157"/>
        <v>-40561969731.305145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-40561969731.305145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-169008207.21377143</v>
      </c>
      <c r="L2815" s="444">
        <f t="shared" ca="1" si="157"/>
        <v>-40730977938.518913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-40730977938.518913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-169712408.07716215</v>
      </c>
      <c r="L2816" s="444">
        <f t="shared" ca="1" si="157"/>
        <v>-40900690346.596077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-40900690346.596077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-170419543.11081699</v>
      </c>
      <c r="L2817" s="444">
        <f t="shared" ca="1" si="157"/>
        <v>-41071109889.706894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-41071109889.706894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-171129624.54044539</v>
      </c>
      <c r="L2818" s="444">
        <f t="shared" ca="1" si="157"/>
        <v>-41242239514.247337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-41242239514.247337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-171842664.64269724</v>
      </c>
      <c r="L2819" s="444">
        <f t="shared" ca="1" si="157"/>
        <v>-41414082178.890038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-41414082178.890038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-172558675.74537516</v>
      </c>
      <c r="L2820" s="444">
        <f t="shared" ca="1" si="157"/>
        <v>-41586640854.635414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-41586640854.635414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-173277670.22764754</v>
      </c>
      <c r="L2821" s="444">
        <f t="shared" ca="1" si="157"/>
        <v>-41759918524.86306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-41759918524.86306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-173999660.52026275</v>
      </c>
      <c r="L2822" s="444">
        <f t="shared" ca="1" si="157"/>
        <v>-41933918185.383324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-41933918185.383324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-174724659.10576385</v>
      </c>
      <c r="L2823" s="444">
        <f t="shared" ca="1" si="157"/>
        <v>-42108642844.48909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-42108642844.48909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-175452678.51870453</v>
      </c>
      <c r="L2824" s="444">
        <f t="shared" ca="1" si="157"/>
        <v>-42284095523.007797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-42284095523.007797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-176183731.34586582</v>
      </c>
      <c r="L2825" s="444">
        <f t="shared" ca="1" si="157"/>
        <v>-42460279254.353661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-42460279254.353661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-176917830.22647357</v>
      </c>
      <c r="L2826" s="444">
        <f t="shared" ca="1" si="157"/>
        <v>-42637197084.580132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-42637197084.580132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-177654987.8524172</v>
      </c>
      <c r="L2827" s="444">
        <f t="shared" ca="1" si="157"/>
        <v>-42814852072.432549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-42814852072.432549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-178395216.96846896</v>
      </c>
      <c r="L2828" s="444">
        <f t="shared" ca="1" si="157"/>
        <v>-42993247289.401016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-42993247289.401016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-179138530.37250423</v>
      </c>
      <c r="L2829" s="444">
        <f t="shared" ca="1" si="157"/>
        <v>-43172385819.773521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-43172385819.773521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-179884940.915723</v>
      </c>
      <c r="L2830" s="444">
        <f t="shared" ca="1" si="157"/>
        <v>-43352270760.689247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-43352270760.689247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-180634461.50287187</v>
      </c>
      <c r="L2831" s="444">
        <f t="shared" ca="1" si="157"/>
        <v>-43532905222.192116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-43532905222.192116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-181387105.09246716</v>
      </c>
      <c r="L2832" s="444">
        <f t="shared" ca="1" si="157"/>
        <v>-43714292327.284584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-43714292327.284584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-182142884.6970191</v>
      </c>
      <c r="L2833" s="444">
        <f t="shared" ca="1" si="157"/>
        <v>-43896435211.981606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-43896435211.981606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-182901813.38325667</v>
      </c>
      <c r="L2834" s="444">
        <f t="shared" ca="1" si="157"/>
        <v>-44079337025.364861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-44079337025.364861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-183663904.27235359</v>
      </c>
      <c r="L2835" s="444">
        <f t="shared" ca="1" si="157"/>
        <v>-44263000929.637215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-44263000929.637215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-184429170.54015505</v>
      </c>
      <c r="L2836" s="444">
        <f t="shared" ca="1" si="157"/>
        <v>-44447430100.177368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-44447430100.177368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-185197625.41740569</v>
      </c>
      <c r="L2837" s="444">
        <f t="shared" ca="1" si="157"/>
        <v>-44632627725.594772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-44632627725.594772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-185969282.18997821</v>
      </c>
      <c r="L2838" s="444">
        <f t="shared" ca="1" si="157"/>
        <v>-44818597007.784752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-44818597007.784752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-186744154.19910312</v>
      </c>
      <c r="L2839" s="444">
        <f t="shared" ca="1" si="157"/>
        <v>-45005341161.983856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-45005341161.983856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-187522254.8415994</v>
      </c>
      <c r="L2840" s="444">
        <f t="shared" ca="1" si="157"/>
        <v>-45192863416.825455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-45192863416.825455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-188303597.57010606</v>
      </c>
      <c r="L2841" s="444">
        <f t="shared" ca="1" si="157"/>
        <v>-45381167014.395561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-45381167014.395561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-189088195.89331484</v>
      </c>
      <c r="L2842" s="444">
        <f t="shared" ca="1" si="157"/>
        <v>-45570255210.288879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-45570255210.288879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-189876063.37620366</v>
      </c>
      <c r="L2843" s="444">
        <f t="shared" ca="1" si="157"/>
        <v>-45760131273.665085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-45760131273.665085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-190667213.64027119</v>
      </c>
      <c r="L2844" s="444">
        <f t="shared" ca="1" si="157"/>
        <v>-45950798487.305359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-45950798487.305359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-191461660.36377233</v>
      </c>
      <c r="L2845" s="444">
        <f t="shared" ca="1" si="157"/>
        <v>-46142260147.669128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-46142260147.669128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-192259417.28195471</v>
      </c>
      <c r="L2846" s="444">
        <f t="shared" ca="1" si="157"/>
        <v>-46334519564.95108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-46334519564.95108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-193060498.18729615</v>
      </c>
      <c r="L2847" s="444">
        <f t="shared" ca="1" si="157"/>
        <v>-46527580063.138374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-46527580063.138374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-193864916.92974323</v>
      </c>
      <c r="L2848" s="444">
        <f t="shared" ca="1" si="157"/>
        <v>-46721444980.068115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-46721444980.068115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-194672687.41695046</v>
      </c>
      <c r="L2849" s="444">
        <f t="shared" ca="1" si="157"/>
        <v>-46916117667.485069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-46916117667.485069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-195483823.61452112</v>
      </c>
      <c r="L2850" s="444">
        <f t="shared" ca="1" si="157"/>
        <v>-47111601491.099594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-47111601491.099594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-196298339.54624832</v>
      </c>
      <c r="L2851" s="444">
        <f t="shared" ca="1" si="157"/>
        <v>-47307899830.645844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-47307899830.645844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-197116249.29435769</v>
      </c>
      <c r="L2852" s="444">
        <f t="shared" ca="1" si="157"/>
        <v>-47505016079.940201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-47505016079.940201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-197937566.99975082</v>
      </c>
      <c r="L2853" s="444">
        <f t="shared" ca="1" si="157"/>
        <v>-47702953646.939949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-47702953646.939949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-198762306.86224979</v>
      </c>
      <c r="L2854" s="444">
        <f t="shared" ca="1" si="157"/>
        <v>-47901715953.8022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-47901715953.8022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-199590483.1408425</v>
      </c>
      <c r="L2855" s="444">
        <f t="shared" ca="1" si="157"/>
        <v>-48101306436.943047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-48101306436.943047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-200422110.15392935</v>
      </c>
      <c r="L2856" s="444">
        <f t="shared" ca="1" si="157"/>
        <v>-48301728547.096977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-48301728547.096977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-201257202.27957073</v>
      </c>
      <c r="L2857" s="444">
        <f t="shared" ca="1" si="157"/>
        <v>-48502985749.376549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-48502985749.376549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-202095773.95573562</v>
      </c>
      <c r="L2858" s="444">
        <f t="shared" ca="1" si="157"/>
        <v>-48705081523.332283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-48705081523.332283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-202937839.68055117</v>
      </c>
      <c r="L2859" s="444">
        <f t="shared" ca="1" si="157"/>
        <v>-48908019363.012833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-48908019363.012833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-203783414.01255345</v>
      </c>
      <c r="L2860" s="444">
        <f t="shared" ca="1" si="157"/>
        <v>-49111802777.025383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-49111802777.025383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-204632511.57093909</v>
      </c>
      <c r="L2861" s="444">
        <f t="shared" ca="1" si="157"/>
        <v>-49316435288.596321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-49316435288.596321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-205485147.03581801</v>
      </c>
      <c r="L2862" s="444">
        <f t="shared" ca="1" si="157"/>
        <v>-49521920435.632141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-49521920435.632141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-206341335.14846724</v>
      </c>
      <c r="L2863" s="444">
        <f t="shared" ca="1" si="157"/>
        <v>-49728261770.780609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-49728261770.780609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-207201090.71158588</v>
      </c>
      <c r="L2864" s="444">
        <f t="shared" ca="1" si="157"/>
        <v>-49935462861.492195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-49935462861.492195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-208064428.58955082</v>
      </c>
      <c r="L2865" s="444">
        <f t="shared" ca="1" si="157"/>
        <v>-50143527290.081749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-50143527290.081749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-208931363.70867395</v>
      </c>
      <c r="L2866" s="444">
        <f t="shared" ca="1" si="157"/>
        <v>-50352458653.790421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-50352458653.790421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-209801911.05746007</v>
      </c>
      <c r="L2867" s="444">
        <f t="shared" ca="1" si="157"/>
        <v>-50562260564.847878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-50562260564.847878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-210676085.68686616</v>
      </c>
      <c r="L2868" s="444">
        <f t="shared" ca="1" si="157"/>
        <v>-50772936650.534744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-50772936650.534744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-211553902.71056142</v>
      </c>
      <c r="L2869" s="444">
        <f t="shared" ca="1" si="157"/>
        <v>-50984490553.245308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-50984490553.245308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-212435377.30518878</v>
      </c>
      <c r="L2870" s="444">
        <f t="shared" ca="1" si="157"/>
        <v>-51196925930.550499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-51196925930.550499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-213320524.71062708</v>
      </c>
      <c r="L2871" s="444">
        <f t="shared" ca="1" si="157"/>
        <v>-51410246455.261124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-51410246455.261124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-214209360.23025468</v>
      </c>
      <c r="L2872" s="444">
        <f t="shared" ca="1" si="157"/>
        <v>-51624455815.491379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-51624455815.491379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-215101899.23121408</v>
      </c>
      <c r="L2873" s="444">
        <f t="shared" ca="1" si="157"/>
        <v>-51839557714.722595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-51839557714.722595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-215998157.14467749</v>
      </c>
      <c r="L2874" s="444">
        <f t="shared" ca="1" si="157"/>
        <v>-52055555871.867271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-52055555871.867271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-216898149.46611363</v>
      </c>
      <c r="L2875" s="444">
        <f t="shared" ca="1" si="157"/>
        <v>-52272454021.333382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-52272454021.333382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-217801891.75555575</v>
      </c>
      <c r="L2876" s="444">
        <f t="shared" ca="1" si="157"/>
        <v>-52490255913.088936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-52490255913.088936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-218709399.63787055</v>
      </c>
      <c r="L2877" s="444">
        <f t="shared" ca="1" si="157"/>
        <v>-52708965312.726807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-52708965312.726807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-219620688.80302835</v>
      </c>
      <c r="L2878" s="444">
        <f t="shared" ca="1" si="157"/>
        <v>-52928586001.529839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-52928586001.529839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-220535775.00637433</v>
      </c>
      <c r="L2879" s="444">
        <f t="shared" ca="1" si="157"/>
        <v>-53149121776.536209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-53149121776.536209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-221454674.06890085</v>
      </c>
      <c r="L2880" s="444">
        <f t="shared" ca="1" si="157"/>
        <v>-53370576450.60511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-53370576450.60511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-222377401.87752128</v>
      </c>
      <c r="L2881" s="444">
        <f t="shared" ca="1" si="157"/>
        <v>-53592953852.482628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-53592953852.482628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-223303974.38534427</v>
      </c>
      <c r="L2882" s="444">
        <f t="shared" ca="1" si="157"/>
        <v>-53816257826.867973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-53816257826.867973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-224234407.61194989</v>
      </c>
      <c r="L2883" s="444">
        <f t="shared" ca="1" si="157"/>
        <v>-54040492234.479919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-54040492234.479919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-225168717.6436663</v>
      </c>
      <c r="L2884" s="444">
        <f t="shared" ca="1" si="157"/>
        <v>-54265660952.123589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-54265660952.123589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-226106920.63384828</v>
      </c>
      <c r="L2885" s="444">
        <f t="shared" ca="1" si="157"/>
        <v>-54491767872.757439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-54491767872.757439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-227049032.80315596</v>
      </c>
      <c r="L2886" s="444">
        <f t="shared" ca="1" si="157"/>
        <v>-54718816905.560593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-54718816905.560593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-227995070.43983579</v>
      </c>
      <c r="L2887" s="444">
        <f t="shared" ca="1" si="157"/>
        <v>-54946811976.000427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-54946811976.000427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-228945049.90000179</v>
      </c>
      <c r="L2888" s="444">
        <f t="shared" ca="1" si="157"/>
        <v>-55175757025.900429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-55175757025.900429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-229898987.60791841</v>
      </c>
      <c r="L2889" s="444">
        <f t="shared" ca="1" si="157"/>
        <v>-55405656013.508347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-55405656013.508347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-230856900.05628479</v>
      </c>
      <c r="L2890" s="444">
        <f t="shared" ca="1" si="157"/>
        <v>-55636512913.564629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-55636512913.564629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-231818803.80651924</v>
      </c>
      <c r="L2891" s="444">
        <f t="shared" ca="1" si="157"/>
        <v>-55868331717.371147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-55868331717.371147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-232784715.48904645</v>
      </c>
      <c r="L2892" s="444">
        <f t="shared" ca="1" si="157"/>
        <v>-56101116432.860191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-56101116432.860191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-233754651.80358416</v>
      </c>
      <c r="L2893" s="444">
        <f t="shared" ca="1" si="157"/>
        <v>-56334871084.663773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-56334871084.663773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-234728629.5194324</v>
      </c>
      <c r="L2894" s="444">
        <f t="shared" ca="1" si="157"/>
        <v>-56569599714.183205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-56569599714.183205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-235706665.47576335</v>
      </c>
      <c r="L2895" s="444">
        <f t="shared" ca="1" si="157"/>
        <v>-56805306379.658966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-56805306379.658966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-236688776.58191237</v>
      </c>
      <c r="L2896" s="444">
        <f t="shared" ca="1" si="157"/>
        <v>-57041995156.240875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-57041995156.240875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-237674979.81767032</v>
      </c>
      <c r="L2897" s="444">
        <f t="shared" ca="1" si="157"/>
        <v>-57279670136.058548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-57279670136.058548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-238665292.23357728</v>
      </c>
      <c r="L2898" s="444">
        <f t="shared" ca="1" si="157"/>
        <v>-57518335428.292122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-57518335428.292122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-239659730.95121717</v>
      </c>
      <c r="L2899" s="444">
        <f t="shared" ca="1" si="157"/>
        <v>-57757995159.24334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-57757995159.24334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-240658313.1635139</v>
      </c>
      <c r="L2900" s="444">
        <f t="shared" ca="1" si="157"/>
        <v>-57998653472.406853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-57998653472.406853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-241661056.13502857</v>
      </c>
      <c r="L2901" s="444">
        <f t="shared" ca="1" si="157"/>
        <v>-58240314528.541878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-58240314528.541878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-242667977.20225781</v>
      </c>
      <c r="L2902" s="444">
        <f t="shared" ca="1" si="157"/>
        <v>-58482982505.744133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-58482982505.744133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-243679093.77393389</v>
      </c>
      <c r="L2903" s="444">
        <f t="shared" ca="1" si="157"/>
        <v>-58726661599.518066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-58726661599.518066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-244694423.33132526</v>
      </c>
      <c r="L2904" s="444">
        <f t="shared" ca="1" si="157"/>
        <v>-58971356022.849388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-58971356022.849388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-245713983.42853913</v>
      </c>
      <c r="L2905" s="444">
        <f t="shared" ca="1" si="157"/>
        <v>-59217070006.277924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-59217070006.277924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-246737791.69282472</v>
      </c>
      <c r="L2906" s="444">
        <f t="shared" ca="1" si="157"/>
        <v>-59463807797.970749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-59463807797.970749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-247765865.8248781</v>
      </c>
      <c r="L2907" s="444">
        <f t="shared" ca="1" si="157"/>
        <v>-59711573663.795624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-59711573663.795624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-248798223.59914842</v>
      </c>
      <c r="L2908" s="444">
        <f t="shared" ca="1" si="157"/>
        <v>-59960371887.394775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-59960371887.394775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-249834882.86414489</v>
      </c>
      <c r="L2909" s="444">
        <f t="shared" ca="1" si="157"/>
        <v>-60210206770.258919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-60210206770.258919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-250875861.5427455</v>
      </c>
      <c r="L2910" s="444">
        <f t="shared" ca="1" si="157"/>
        <v>-60461082631.801666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-60461082631.801666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-251921177.63250691</v>
      </c>
      <c r="L2911" s="444">
        <f t="shared" ca="1" si="157"/>
        <v>-60713003809.434174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-60713003809.434174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-252970849.20597568</v>
      </c>
      <c r="L2912" s="444">
        <f t="shared" ca="1" si="157"/>
        <v>-60965974658.640152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-60965974658.640152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-254024894.41100064</v>
      </c>
      <c r="L2913" s="444">
        <f t="shared" ca="1" si="157"/>
        <v>-61219999553.051155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-61219999553.051155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-255083331.47104648</v>
      </c>
      <c r="L2914" s="444">
        <f t="shared" ca="1" si="157"/>
        <v>-61475082884.522202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-61475082884.522202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-256146178.68550918</v>
      </c>
      <c r="L2915" s="444">
        <f t="shared" ca="1" si="157"/>
        <v>-61731229063.20771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-61731229063.20771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-257213454.43003213</v>
      </c>
      <c r="L2916" s="444">
        <f t="shared" ca="1" si="157"/>
        <v>-61988442517.637741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-61988442517.637741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-258285177.15682387</v>
      </c>
      <c r="L2917" s="444">
        <f t="shared" ca="1" si="157"/>
        <v>-62246727694.794563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-62246727694.794563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-259361365.3949773</v>
      </c>
      <c r="L2918" s="444">
        <f t="shared" ca="1" si="157"/>
        <v>-62506089060.189537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-62506089060.189537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-260442037.75078976</v>
      </c>
      <c r="L2919" s="444">
        <f t="shared" ca="1" si="157"/>
        <v>-62766531097.940331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-62766531097.940331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-261527212.90808472</v>
      </c>
      <c r="L2920" s="444">
        <f t="shared" ca="1" si="157"/>
        <v>-63028058310.848412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-63028058310.848412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-262616909.62853503</v>
      </c>
      <c r="L2921" s="444">
        <f t="shared" ca="1" si="157"/>
        <v>-63290675220.476944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-63290675220.476944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-263711146.75198722</v>
      </c>
      <c r="L2922" s="444">
        <f t="shared" ca="1" si="157"/>
        <v>-63554386367.228928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-63554386367.228928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-264809943.19678724</v>
      </c>
      <c r="L2923" s="444">
        <f t="shared" ca="1" si="157"/>
        <v>-63819196310.425713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-63819196310.425713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-265913317.96010709</v>
      </c>
      <c r="L2924" s="444">
        <f t="shared" ca="1" si="157"/>
        <v>-64085109628.385818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-64085109628.385818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-267021290.11827424</v>
      </c>
      <c r="L2925" s="444">
        <f t="shared" ca="1" si="157"/>
        <v>-64352130918.504089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-64352130918.504089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-268133878.82710034</v>
      </c>
      <c r="L2926" s="444">
        <f t="shared" ca="1" si="157"/>
        <v>-64620264797.331192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-64620264797.331192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-269251103.32221329</v>
      </c>
      <c r="L2927" s="444">
        <f t="shared" ca="1" si="157"/>
        <v>-64889515900.653404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-64889515900.653404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-270372982.91938919</v>
      </c>
      <c r="L2928" s="444">
        <f t="shared" ca="1" si="157"/>
        <v>-65159888883.572792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-65159888883.572792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-271499537.01488662</v>
      </c>
      <c r="L2929" s="444">
        <f t="shared" ca="1" si="157"/>
        <v>-65431388420.587677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-65431388420.587677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-272630785.08578199</v>
      </c>
      <c r="L2930" s="444">
        <f t="shared" ca="1" si="157"/>
        <v>-65704019205.673462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-65704019205.673462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-273766746.69030607</v>
      </c>
      <c r="L2931" s="444">
        <f t="shared" ca="1" si="157"/>
        <v>-65977785952.36377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-65977785952.36377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-274907441.46818238</v>
      </c>
      <c r="L2932" s="444">
        <f t="shared" ca="1" si="157"/>
        <v>-66252693393.831955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-66252693393.831955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-276052889.14096642</v>
      </c>
      <c r="L2933" s="444">
        <f t="shared" ca="1" si="157"/>
        <v>-66528746282.972923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-66528746282.972923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-277203109.51238716</v>
      </c>
      <c r="L2934" s="444">
        <f t="shared" ca="1" si="157"/>
        <v>-66805949392.485313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-66805949392.485313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-278358122.46868879</v>
      </c>
      <c r="L2935" s="444">
        <f t="shared" ca="1" si="157"/>
        <v>-67084307514.954002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-67084307514.954002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-279517947.978975</v>
      </c>
      <c r="L2936" s="444">
        <f t="shared" ca="1" si="157"/>
        <v>-67363825462.932976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-67363825462.932976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-280682606.09555405</v>
      </c>
      <c r="L2937" s="444">
        <f t="shared" ca="1" si="157"/>
        <v>-67644508069.028526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-67644508069.028526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-281852116.9542855</v>
      </c>
      <c r="L2938" s="444">
        <f t="shared" ca="1" si="157"/>
        <v>-67926360185.982811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-67926360185.982811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-283026500.77492839</v>
      </c>
      <c r="L2939" s="444">
        <f t="shared" ca="1" si="157"/>
        <v>-68209386686.757736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-68209386686.757736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-284205777.86149061</v>
      </c>
      <c r="L2940" s="444">
        <f t="shared" ca="1" si="157"/>
        <v>-68493592464.619225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-68493592464.619225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-285389968.60258007</v>
      </c>
      <c r="L2941" s="444">
        <f t="shared" ca="1" si="157"/>
        <v>-68778982433.221802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-68778982433.221802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-286579093.47175753</v>
      </c>
      <c r="L2942" s="444">
        <f t="shared" ca="1" si="157"/>
        <v>-69065561526.693558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-69065561526.693558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-287773173.02788985</v>
      </c>
      <c r="L2943" s="444">
        <f t="shared" ca="1" si="157"/>
        <v>-69353334699.721451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-69353334699.721451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-288972227.91550606</v>
      </c>
      <c r="L2944" s="444">
        <f t="shared" ca="1" si="157"/>
        <v>-69642306927.636963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-69642306927.636963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-290176278.86515403</v>
      </c>
      <c r="L2945" s="444">
        <f t="shared" ca="1" si="157"/>
        <v>-69932483206.502121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-69932483206.502121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-291385346.69375885</v>
      </c>
      <c r="L2946" s="444">
        <f t="shared" ca="1" si="157"/>
        <v>-70223868553.195877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-70223868553.195877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-292599452.30498284</v>
      </c>
      <c r="L2947" s="444">
        <f t="shared" ca="1" si="157"/>
        <v>-70516468005.500854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-70516468005.500854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-293818616.68958688</v>
      </c>
      <c r="L2948" s="444">
        <f t="shared" ca="1" si="157"/>
        <v>-70810286622.190445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-70810286622.190445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-295042860.92579353</v>
      </c>
      <c r="L2949" s="444">
        <f t="shared" ca="1" si="157"/>
        <v>-71105329483.116241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-71105329483.116241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-296272206.17965102</v>
      </c>
      <c r="L2950" s="444">
        <f t="shared" ca="1" si="157"/>
        <v>-71401601689.295898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-71401601689.295898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-297506673.70539957</v>
      </c>
      <c r="L2951" s="444">
        <f t="shared" ca="1" si="157"/>
        <v>-71699108363.001297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-71699108363.001297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-298746284.84583873</v>
      </c>
      <c r="L2952" s="444">
        <f t="shared" ca="1" si="157"/>
        <v>-71997854647.847137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-71997854647.847137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-299991061.03269643</v>
      </c>
      <c r="L2953" s="444">
        <f t="shared" ca="1" si="157"/>
        <v>-72297845708.879837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-72297845708.879837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-301241023.78699934</v>
      </c>
      <c r="L2954" s="444">
        <f t="shared" ca="1" si="157"/>
        <v>-72599086732.66684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-72599086732.66684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-302496194.71944517</v>
      </c>
      <c r="L2955" s="444">
        <f t="shared" ca="1" si="157"/>
        <v>-72901582927.386292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-72901582927.386292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-303756595.5307762</v>
      </c>
      <c r="L2956" s="444">
        <f t="shared" ca="1" si="157"/>
        <v>-73205339522.917068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-73205339522.917068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-305022248.01215446</v>
      </c>
      <c r="L2957" s="444">
        <f t="shared" ca="1" si="157"/>
        <v>-73510361770.92923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-73510361770.92923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-306293174.04553843</v>
      </c>
      <c r="L2958" s="444">
        <f t="shared" ca="1" si="157"/>
        <v>-73816654944.974762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-73816654944.974762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-307569395.60406148</v>
      </c>
      <c r="L2959" s="444">
        <f t="shared" ca="1" si="157"/>
        <v>-74124224340.578827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-74124224340.578827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-308850934.75241178</v>
      </c>
      <c r="L2960" s="444">
        <f t="shared" ca="1" si="157"/>
        <v>-74433075275.331238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-74433075275.331238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-310137813.64721346</v>
      </c>
      <c r="L2961" s="444">
        <f t="shared" ca="1" si="157"/>
        <v>-74743213088.978455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-74743213088.978455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-311430054.5374102</v>
      </c>
      <c r="L2962" s="444">
        <f t="shared" ca="1" si="157"/>
        <v>-75054643143.515869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-75054643143.515869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-312727679.76464945</v>
      </c>
      <c r="L2963" s="444">
        <f t="shared" ca="1" si="157"/>
        <v>-75367370823.280518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-75367370823.280518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-314030711.76366884</v>
      </c>
      <c r="L2964" s="444">
        <f t="shared" ca="1" si="157"/>
        <v>-75681401535.044189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-75681401535.044189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-315339173.06268412</v>
      </c>
      <c r="L2965" s="444">
        <f t="shared" ca="1" si="157"/>
        <v>-75996740708.106873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-75996740708.106873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-316653086.28377861</v>
      </c>
      <c r="L2966" s="444">
        <f t="shared" ca="1" si="157"/>
        <v>-76313393794.390656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-76313393794.390656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-317972474.14329439</v>
      </c>
      <c r="L2967" s="444">
        <f t="shared" ca="1" si="157"/>
        <v>-76631366268.533951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-76631366268.533951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-319297359.45222479</v>
      </c>
      <c r="L2968" s="444">
        <f t="shared" ca="1" si="157"/>
        <v>-76950663627.986176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-76950663627.986176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-320627765.11660904</v>
      </c>
      <c r="L2969" s="444">
        <f t="shared" ca="1" si="157"/>
        <v>-77271291393.102783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-77271291393.102783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-321963714.13792825</v>
      </c>
      <c r="L2970" s="444">
        <f t="shared" ca="1" si="157"/>
        <v>-77593255107.240707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-77593255107.240707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-323305229.61350292</v>
      </c>
      <c r="L2971" s="444">
        <f t="shared" ca="1" si="157"/>
        <v>-77916560336.854218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-77916560336.854218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-324652334.73689258</v>
      </c>
      <c r="L2972" s="444">
        <f t="shared" ca="1" si="157"/>
        <v>-78241212671.59111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-78241212671.59111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-326005052.79829627</v>
      </c>
      <c r="L2973" s="444">
        <f t="shared" ca="1" si="157"/>
        <v>-78567217724.389404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-78567217724.389404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-327363407.18495584</v>
      </c>
      <c r="L2974" s="444">
        <f t="shared" ca="1" si="157"/>
        <v>-78894581131.574356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-78894581131.574356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-328727421.38155979</v>
      </c>
      <c r="L2975" s="444">
        <f t="shared" ca="1" si="157"/>
        <v>-79223308552.955917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-79223308552.955917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-330097118.97064966</v>
      </c>
      <c r="L2976" s="444">
        <f t="shared" ca="1" si="157"/>
        <v>-79553405671.926559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-79553405671.926559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-331472523.63302732</v>
      </c>
      <c r="L2977" s="444">
        <f t="shared" ca="1" si="157"/>
        <v>-79884878195.559586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-79884878195.559586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-332853659.14816493</v>
      </c>
      <c r="L2978" s="444">
        <f t="shared" ca="1" si="157"/>
        <v>-80217731854.707748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-80217731854.707748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-334240549.39461559</v>
      </c>
      <c r="L2979" s="444">
        <f t="shared" ca="1" si="157"/>
        <v>-80551972404.102371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-80551972404.102371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-335633218.35042655</v>
      </c>
      <c r="L2980" s="444">
        <f t="shared" ca="1" si="157"/>
        <v>-80887605622.452805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-80887605622.452805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-337031690.09355336</v>
      </c>
      <c r="L2981" s="444">
        <f t="shared" ca="1" si="157"/>
        <v>-81224637312.546356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-81224637312.546356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-338435988.80227649</v>
      </c>
      <c r="L2982" s="444">
        <f t="shared" ca="1" si="157"/>
        <v>-81563073301.348633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-81563073301.348633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-339846138.75561929</v>
      </c>
      <c r="L2983" s="444">
        <f t="shared" ca="1" si="157"/>
        <v>-81902919440.104248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-81902919440.104248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-341262164.33376771</v>
      </c>
      <c r="L2984" s="444">
        <f t="shared" ca="1" si="157"/>
        <v>-82244181604.438019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-82244181604.438019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-342684090.01849174</v>
      </c>
      <c r="L2985" s="444">
        <f t="shared" ca="1" si="157"/>
        <v>-82586865694.456512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-82586865694.456512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-344111940.39356881</v>
      </c>
      <c r="L2986" s="444">
        <f t="shared" ca="1" si="157"/>
        <v>-82930977634.850082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-82930977634.850082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-345545740.14520866</v>
      </c>
      <c r="L2987" s="444">
        <f t="shared" ca="1" si="157"/>
        <v>-83276523374.995285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-83276523374.995285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-346985514.06248033</v>
      </c>
      <c r="L2988" s="444">
        <f t="shared" ca="1" si="157"/>
        <v>-83623508889.05777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-83623508889.05777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-348431287.03774071</v>
      </c>
      <c r="L2989" s="444">
        <f t="shared" ca="1" si="157"/>
        <v>-83971940176.095505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-83971940176.095505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-349883084.06706458</v>
      </c>
      <c r="L2990" s="444">
        <f t="shared" ca="1" si="157"/>
        <v>-84321823260.162567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-84321823260.162567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-351340930.25067735</v>
      </c>
      <c r="L2991" s="444">
        <f t="shared" ca="1" si="157"/>
        <v>-84673164190.413239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-84673164190.413239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-352804850.79338849</v>
      </c>
      <c r="L2992" s="444">
        <f t="shared" ca="1" si="157"/>
        <v>-85025969041.206635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-85025969041.206635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-354274871.00502765</v>
      </c>
      <c r="L2993" s="444">
        <f t="shared" ca="1" si="157"/>
        <v>-85380243912.211655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-85380243912.211655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-355751016.30088186</v>
      </c>
      <c r="L2994" s="444">
        <f t="shared" ca="1" si="157"/>
        <v>-85735994928.512543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-85735994928.512543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-357233312.20213556</v>
      </c>
      <c r="L2995" s="444">
        <f t="shared" ca="1" si="157"/>
        <v>-86093228240.714676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-86093228240.714676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-358721784.33631116</v>
      </c>
      <c r="L2996" s="444">
        <f t="shared" ca="1" si="157"/>
        <v>-86451950025.05098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-86451950025.05098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-360216458.43771243</v>
      </c>
      <c r="L2997" s="444">
        <f t="shared" ca="1" si="157"/>
        <v>-86812166483.488693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-86812166483.488693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-361717360.34786958</v>
      </c>
      <c r="L2998" s="444">
        <f t="shared" ca="1" si="157"/>
        <v>-87173883843.836563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-87173883843.836563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-363224516.01598567</v>
      </c>
      <c r="L2999" s="444">
        <f t="shared" ca="1" si="157"/>
        <v>-87537108359.852554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-87537108359.852554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-364737951.49938565</v>
      </c>
      <c r="L3000" s="444">
        <f t="shared" ca="1" si="157"/>
        <v>-87901846311.351944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-87901846311.351944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-366257692.96396643</v>
      </c>
      <c r="L3001" s="444">
        <f t="shared" ca="1" si="157"/>
        <v>-88268104004.315918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-88268104004.315918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-367783766.68464965</v>
      </c>
      <c r="L3002" s="444">
        <f t="shared" ca="1" si="157"/>
        <v>-88635887771.000565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-88635887771.000565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-369316199.04583567</v>
      </c>
      <c r="L3003" s="444">
        <f t="shared" ca="1" si="157"/>
        <v>-89005203970.046402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-89005203970.046402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-370855016.54185998</v>
      </c>
      <c r="L3004" s="444">
        <f t="shared" ca="1" si="157"/>
        <v>-89376058986.588257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-89376058986.588257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-372400245.77745104</v>
      </c>
      <c r="L3005" s="444">
        <f t="shared" ca="1" si="157"/>
        <v>-89748459232.365707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-89748459232.365707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-373951913.46819043</v>
      </c>
      <c r="L3006" s="444">
        <f t="shared" ca="1" si="157"/>
        <v>-90122411145.833893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-90122411145.833893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-375510046.44097453</v>
      </c>
      <c r="L3007" s="444">
        <f t="shared" ca="1" si="157"/>
        <v>-90497921192.274872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-90497921192.274872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-377074671.63447863</v>
      </c>
      <c r="L3008" s="444">
        <f t="shared" ca="1" si="157"/>
        <v>-90874995863.909348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-90874995863.909348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-378645816.09962225</v>
      </c>
      <c r="L3009" s="444">
        <f t="shared" ca="1" si="157"/>
        <v>-91253641680.008972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-91253641680.008972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-380223507.00003737</v>
      </c>
      <c r="L3010" s="444">
        <f t="shared" ca="1" si="157"/>
        <v>-91633865187.009003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-91633865187.009003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-381807771.6125375</v>
      </c>
      <c r="L3011" s="444">
        <f t="shared" ca="1" si="157"/>
        <v>-92015672958.621536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-92015672958.621536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-383398637.32758975</v>
      </c>
      <c r="L3012" s="444">
        <f t="shared" ca="1" si="157"/>
        <v>-92399071595.949127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-92399071595.949127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-384996131.64978802</v>
      </c>
      <c r="L3013" s="444">
        <f t="shared" ca="1" si="157"/>
        <v>-92784067727.598923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-92784067727.598923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-386600282.19832885</v>
      </c>
      <c r="L3014" s="444">
        <f t="shared" ca="1" si="157"/>
        <v>-93170668009.797256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-93170668009.797256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-388211116.70748854</v>
      </c>
      <c r="L3015" s="444">
        <f t="shared" ca="1" si="157"/>
        <v>-93558879126.504745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-93558879126.504745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-389828663.02710313</v>
      </c>
      <c r="L3016" s="444">
        <f t="shared" ca="1" si="157"/>
        <v>-93948707789.531845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-93948707789.531845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-391452949.12304938</v>
      </c>
      <c r="L3017" s="444">
        <f t="shared" ca="1" si="157"/>
        <v>-94340160738.654892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-94340160738.654892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-393084003.07772869</v>
      </c>
      <c r="L3018" s="444">
        <f t="shared" ca="1" si="157"/>
        <v>-94733244741.73262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-94733244741.73262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-394721853.09055257</v>
      </c>
      <c r="L3019" s="444">
        <f t="shared" ca="1" si="157"/>
        <v>-95127966594.823166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-95127966594.823166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-396366527.47842985</v>
      </c>
      <c r="L3020" s="444">
        <f t="shared" ca="1" si="157"/>
        <v>-95524333122.30159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-95524333122.30159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-398018054.6762566</v>
      </c>
      <c r="L3021" s="444">
        <f t="shared" ca="1" si="157"/>
        <v>-95922351176.977844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-95922351176.977844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-399676463.23740768</v>
      </c>
      <c r="L3022" s="444">
        <f t="shared" ca="1" si="157"/>
        <v>-96322027640.215256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-96322027640.215256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-401341781.83423024</v>
      </c>
      <c r="L3023" s="444">
        <f t="shared" ca="1" si="157"/>
        <v>-96723369422.049484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-96723369422.049484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-403014039.2585395</v>
      </c>
      <c r="L3024" s="444">
        <f t="shared" ca="1" si="157"/>
        <v>-97126383461.308029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-97126383461.308029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-404693264.42211676</v>
      </c>
      <c r="L3025" s="444">
        <f t="shared" ca="1" si="157"/>
        <v>-97531076725.730148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-97531076725.730148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-406379486.35720897</v>
      </c>
      <c r="L3026" s="444">
        <f t="shared" ca="1" si="157"/>
        <v>-97937456212.087357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-97937456212.087357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-408072734.21703064</v>
      </c>
      <c r="L3027" s="444">
        <f t="shared" ca="1" si="157"/>
        <v>-98345528946.304382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-98345528946.304382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-409773037.27626824</v>
      </c>
      <c r="L3028" s="444">
        <f t="shared" ca="1" si="157"/>
        <v>-98755301983.580658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-98755301983.580658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-411480424.93158609</v>
      </c>
      <c r="L3029" s="444">
        <f t="shared" ca="1" si="157"/>
        <v>-99166782408.512238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-99166782408.512238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-413194926.70213431</v>
      </c>
      <c r="L3030" s="444">
        <f t="shared" ca="1" si="157"/>
        <v>-99579977335.214371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-99579977335.214371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-414916572.23005986</v>
      </c>
      <c r="L3031" s="444">
        <f t="shared" ca="1" si="157"/>
        <v>-99994893907.444427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-99994893907.444427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-416645391.28101844</v>
      </c>
      <c r="L3032" s="444">
        <f t="shared" ca="1" si="157"/>
        <v>-100411539298.72545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-100411539298.72545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-418381413.74468935</v>
      </c>
      <c r="L3033" s="444">
        <f t="shared" ca="1" si="157"/>
        <v>-100829920712.47014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-100829920712.47014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-420124669.63529223</v>
      </c>
      <c r="L3034" s="444">
        <f t="shared" ca="1" si="157"/>
        <v>-101250045382.10544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-101250045382.10544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-421875189.09210598</v>
      </c>
      <c r="L3035" s="444">
        <f t="shared" ca="1" si="157"/>
        <v>-101671920571.19754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-101671920571.19754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-423633002.37998974</v>
      </c>
      <c r="L3036" s="444">
        <f t="shared" ca="1" si="157"/>
        <v>-102095553573.57753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-102095553573.57753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-425398139.88990635</v>
      </c>
      <c r="L3037" s="444">
        <f t="shared" ca="1" si="157"/>
        <v>-102520951713.46744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-102520951713.46744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-427170632.13944763</v>
      </c>
      <c r="L3038" s="444">
        <f t="shared" ca="1" si="157"/>
        <v>-102948122345.60689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-102948122345.60689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-428950509.77336204</v>
      </c>
      <c r="L3039" s="444">
        <f t="shared" ca="1" si="157"/>
        <v>-103377072855.38025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-103377072855.38025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-430737803.56408435</v>
      </c>
      <c r="L3040" s="444">
        <f t="shared" ca="1" si="157"/>
        <v>-103807810658.94434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-103807810658.94434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-432532544.41226804</v>
      </c>
      <c r="L3041" s="444">
        <f t="shared" ca="1" si="157"/>
        <v>-104240343203.3566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-104240343203.3566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-434334763.34731913</v>
      </c>
      <c r="L3042" s="444">
        <f t="shared" ca="1" si="157"/>
        <v>-104674677966.70392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-104674677966.70392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-436144491.527933</v>
      </c>
      <c r="L3043" s="444">
        <f t="shared" ca="1" si="157"/>
        <v>-105110822458.23186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-105110822458.23186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-437961760.24263275</v>
      </c>
      <c r="L3044" s="444">
        <f t="shared" ca="1" si="157"/>
        <v>-105548784218.47449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-105548784218.47449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-439786600.91031033</v>
      </c>
      <c r="L3045" s="444">
        <f t="shared" ca="1" si="157"/>
        <v>-105988570819.3848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-105988570819.3848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-441619045.08076996</v>
      </c>
      <c r="L3046" s="444">
        <f t="shared" ca="1" si="157"/>
        <v>-106430189864.46556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-106430189864.46556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-443459124.43527317</v>
      </c>
      <c r="L3047" s="444">
        <f t="shared" ca="1" si="157"/>
        <v>-106873648988.90083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-106873648988.90083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-445306870.78708678</v>
      </c>
      <c r="L3048" s="444">
        <f t="shared" ca="1" si="157"/>
        <v>-107318955859.68793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-107318955859.68793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-447162316.08203304</v>
      </c>
      <c r="L3049" s="444">
        <f t="shared" ca="1" si="157"/>
        <v>-107766118175.76996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-107766118175.76996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-449025492.39904141</v>
      </c>
      <c r="L3050" s="444">
        <f t="shared" ca="1" si="157"/>
        <v>-108215143668.16901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-108215143668.16901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-450896431.95070428</v>
      </c>
      <c r="L3051" s="444">
        <f t="shared" ca="1" si="157"/>
        <v>-108666040100.11971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-108666040100.11971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-452775167.08383214</v>
      </c>
      <c r="L3052" s="444">
        <f t="shared" ca="1" si="157"/>
        <v>-109118815267.20354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-109118815267.20354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-454661730.28001475</v>
      </c>
      <c r="L3053" s="444">
        <f t="shared" ca="1" si="157"/>
        <v>-109573476997.48355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-109573476997.48355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-456556154.1561814</v>
      </c>
      <c r="L3054" s="444">
        <f t="shared" ca="1" si="157"/>
        <v>-110030033151.63974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-110030033151.63974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-458458471.46516556</v>
      </c>
      <c r="L3055" s="444">
        <f t="shared" ca="1" si="157"/>
        <v>-110488491623.1049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-110488491623.1049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-460368715.09627044</v>
      </c>
      <c r="L3056" s="444">
        <f t="shared" ca="1" si="157"/>
        <v>-110948860338.20117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-110948860338.20117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-462286918.07583821</v>
      </c>
      <c r="L3057" s="444">
        <f t="shared" ca="1" si="157"/>
        <v>-111411147256.27701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-111411147256.27701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-464213113.56782091</v>
      </c>
      <c r="L3058" s="444">
        <f t="shared" ca="1" si="157"/>
        <v>-111875360369.84483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-111875360369.84483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-466147334.87435347</v>
      </c>
      <c r="L3059" s="444">
        <f t="shared" ca="1" si="157"/>
        <v>-112341507704.71919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-112341507704.71919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-468089615.43633002</v>
      </c>
      <c r="L3060" s="444">
        <f t="shared" ca="1" si="157"/>
        <v>-112809597320.15552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-112809597320.15552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-470039988.83398134</v>
      </c>
      <c r="L3061" s="444">
        <f t="shared" ca="1" si="157"/>
        <v>-113279637308.9895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-113279637308.9895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-471998488.78745627</v>
      </c>
      <c r="L3062" s="444">
        <f t="shared" ca="1" si="157"/>
        <v>-113751635797.77696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-113751635797.77696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-473965149.15740401</v>
      </c>
      <c r="L3063" s="444">
        <f t="shared" ca="1" si="157"/>
        <v>-114225600946.93437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-114225600946.93437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-475940003.94555986</v>
      </c>
      <c r="L3064" s="444">
        <f t="shared" ca="1" si="157"/>
        <v>-114701540950.87993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-114701540950.87993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-477923087.29533303</v>
      </c>
      <c r="L3065" s="444">
        <f t="shared" ca="1" si="157"/>
        <v>-115179464038.17526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-115179464038.17526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-479914433.49239689</v>
      </c>
      <c r="L3066" s="444">
        <f t="shared" ca="1" si="157"/>
        <v>-115659378471.66766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-115659378471.66766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-481914076.9652819</v>
      </c>
      <c r="L3067" s="444">
        <f t="shared" ca="1" si="157"/>
        <v>-116141292548.63295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-116141292548.63295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-483922052.28597063</v>
      </c>
      <c r="L3068" s="444">
        <f t="shared" ref="L3068:L3322" ca="1" si="162">I3068-J3068+K3068</f>
        <v>-116625214600.91891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-116625214600.91891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-485938394.17049545</v>
      </c>
      <c r="L3069" s="444">
        <f t="shared" ca="1" si="162"/>
        <v>-117111152995.08942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-117111152995.08942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-487963137.47953922</v>
      </c>
      <c r="L3070" s="444">
        <f t="shared" ca="1" si="162"/>
        <v>-117599116132.56895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-117599116132.56895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-489996317.21903729</v>
      </c>
      <c r="L3071" s="444">
        <f t="shared" ca="1" si="162"/>
        <v>-118089112449.78799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-118089112449.78799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-492037968.54078329</v>
      </c>
      <c r="L3072" s="444">
        <f t="shared" ca="1" si="162"/>
        <v>-118581150418.32878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-118581150418.32878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-494088126.74303657</v>
      </c>
      <c r="L3073" s="444">
        <f t="shared" ca="1" si="162"/>
        <v>-119075238545.07182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-119075238545.07182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-496146827.27113253</v>
      </c>
      <c r="L3074" s="444">
        <f t="shared" ca="1" si="162"/>
        <v>-119571385372.34296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-119571385372.34296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-498214105.71809572</v>
      </c>
      <c r="L3075" s="444">
        <f t="shared" ca="1" si="162"/>
        <v>-120069599478.06105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-120069599478.06105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-500289997.82525444</v>
      </c>
      <c r="L3076" s="444">
        <f t="shared" ca="1" si="162"/>
        <v>-120569889475.88631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-120569889475.88631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-502374539.48285961</v>
      </c>
      <c r="L3077" s="444">
        <f t="shared" ca="1" si="162"/>
        <v>-121072264015.36917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-121072264015.36917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-504467766.73070484</v>
      </c>
      <c r="L3078" s="444">
        <f t="shared" ca="1" si="162"/>
        <v>-121576731782.09987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-121576731782.09987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-506569715.75874943</v>
      </c>
      <c r="L3079" s="444">
        <f t="shared" ca="1" si="162"/>
        <v>-122083301497.85861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-122083301497.85861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-508680422.90774429</v>
      </c>
      <c r="L3080" s="444">
        <f t="shared" ca="1" si="162"/>
        <v>-122591981920.76636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-122591981920.76636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-510799924.66985983</v>
      </c>
      <c r="L3081" s="444">
        <f t="shared" ca="1" si="162"/>
        <v>-123102781845.43622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-123102781845.43622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-512928257.68931752</v>
      </c>
      <c r="L3082" s="444">
        <f t="shared" ca="1" si="162"/>
        <v>-123615710103.12553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-123615710103.12553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-515065458.76302308</v>
      </c>
      <c r="L3083" s="444">
        <f t="shared" ca="1" si="162"/>
        <v>-124130775561.88855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-124130775561.88855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-517211564.84120232</v>
      </c>
      <c r="L3084" s="444">
        <f t="shared" ca="1" si="162"/>
        <v>-124647987126.72975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-124647987126.72975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-519366613.02804059</v>
      </c>
      <c r="L3085" s="444">
        <f t="shared" ca="1" si="162"/>
        <v>-125167353739.7578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-125167353739.7578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-521530640.58232415</v>
      </c>
      <c r="L3086" s="444">
        <f t="shared" ca="1" si="162"/>
        <v>-125688884380.34012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-125688884380.34012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-523703684.91808391</v>
      </c>
      <c r="L3087" s="444">
        <f t="shared" ca="1" si="162"/>
        <v>-126212588065.25821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-126212588065.25821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-525885783.60524255</v>
      </c>
      <c r="L3088" s="444">
        <f t="shared" ca="1" si="162"/>
        <v>-126738473848.86345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-126738473848.86345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-528076974.37026435</v>
      </c>
      <c r="L3089" s="444">
        <f t="shared" ca="1" si="162"/>
        <v>-127266550823.23372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-127266550823.23372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-530277295.09680724</v>
      </c>
      <c r="L3090" s="444">
        <f t="shared" ca="1" si="162"/>
        <v>-127796828118.33052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-127796828118.33052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-532486783.82637721</v>
      </c>
      <c r="L3091" s="444">
        <f t="shared" ca="1" si="162"/>
        <v>-128329314902.15689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-128329314902.15689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-534705478.75898713</v>
      </c>
      <c r="L3092" s="444">
        <f t="shared" ca="1" si="162"/>
        <v>-128864020380.91588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-128864020380.91588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-536933418.25381613</v>
      </c>
      <c r="L3093" s="444">
        <f t="shared" ca="1" si="162"/>
        <v>-129400953799.16969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-129400953799.16969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-539170640.82987368</v>
      </c>
      <c r="L3094" s="444">
        <f t="shared" ca="1" si="162"/>
        <v>-129940124439.99957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-129940124439.99957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-541417185.16666484</v>
      </c>
      <c r="L3095" s="444">
        <f t="shared" ca="1" si="162"/>
        <v>-130481541625.16624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-130481541625.16624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-543673090.10485935</v>
      </c>
      <c r="L3096" s="444">
        <f t="shared" ca="1" si="162"/>
        <v>-131025214715.2711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-131025214715.2711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-545938394.64696288</v>
      </c>
      <c r="L3097" s="444">
        <f t="shared" ca="1" si="162"/>
        <v>-131571153109.91806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-131571153109.91806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-548213137.95799184</v>
      </c>
      <c r="L3098" s="444">
        <f t="shared" ca="1" si="162"/>
        <v>-132119366247.87605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-132119366247.87605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-550497359.36615026</v>
      </c>
      <c r="L3099" s="444">
        <f t="shared" ca="1" si="162"/>
        <v>-132669863607.2422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-132669863607.2422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-552791098.36350918</v>
      </c>
      <c r="L3100" s="444">
        <f t="shared" ca="1" si="162"/>
        <v>-133222654705.60571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-133222654705.60571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-555094394.60669053</v>
      </c>
      <c r="L3101" s="444">
        <f t="shared" ca="1" si="162"/>
        <v>-133777749100.2124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-133777749100.2124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-557407287.91755164</v>
      </c>
      <c r="L3102" s="444">
        <f t="shared" ca="1" si="162"/>
        <v>-134335156388.12996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-134335156388.12996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-559729818.28387487</v>
      </c>
      <c r="L3103" s="444">
        <f t="shared" ca="1" si="162"/>
        <v>-134894886206.41383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-134894886206.41383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-562062025.86005771</v>
      </c>
      <c r="L3104" s="444">
        <f t="shared" ca="1" si="162"/>
        <v>-135456948232.2739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-135456948232.2739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-564403950.96780789</v>
      </c>
      <c r="L3105" s="444">
        <f t="shared" ca="1" si="162"/>
        <v>-136021352183.2417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-136021352183.2417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-566755634.09684038</v>
      </c>
      <c r="L3106" s="444">
        <f t="shared" ca="1" si="162"/>
        <v>-136588107817.33855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-136588107817.33855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-569117115.9055773</v>
      </c>
      <c r="L3107" s="444">
        <f t="shared" ca="1" si="162"/>
        <v>-137157224933.24413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-137157224933.24413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-571488437.22185051</v>
      </c>
      <c r="L3108" s="444">
        <f t="shared" ca="1" si="162"/>
        <v>-137728713370.46597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-137728713370.46597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-573869639.04360819</v>
      </c>
      <c r="L3109" s="444">
        <f t="shared" ca="1" si="162"/>
        <v>-138302583009.50958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-138302583009.50958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-576260762.53962326</v>
      </c>
      <c r="L3110" s="444">
        <f t="shared" ca="1" si="162"/>
        <v>-138878843772.04919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-138878843772.04919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-578661849.05020499</v>
      </c>
      <c r="L3111" s="444">
        <f t="shared" ca="1" si="162"/>
        <v>-139457505621.0994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-139457505621.0994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-581072940.08791411</v>
      </c>
      <c r="L3112" s="444">
        <f t="shared" ca="1" si="162"/>
        <v>-140038578561.18732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-140038578561.18732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-583494077.33828044</v>
      </c>
      <c r="L3113" s="444">
        <f t="shared" ca="1" si="162"/>
        <v>-140622072638.5256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-140622072638.5256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-585925302.6605233</v>
      </c>
      <c r="L3114" s="444">
        <f t="shared" ca="1" si="162"/>
        <v>-141207997941.18613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-141207997941.18613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-588366658.08827555</v>
      </c>
      <c r="L3115" s="444">
        <f t="shared" ca="1" si="162"/>
        <v>-141796364599.27441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-141796364599.27441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-590818185.83031011</v>
      </c>
      <c r="L3116" s="444">
        <f t="shared" ca="1" si="162"/>
        <v>-142387182785.10474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-142387182785.10474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-593279928.27126968</v>
      </c>
      <c r="L3117" s="444">
        <f t="shared" ca="1" si="162"/>
        <v>-142980462713.37601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-142980462713.37601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-595751927.97240007</v>
      </c>
      <c r="L3118" s="444">
        <f t="shared" ca="1" si="162"/>
        <v>-143576214641.34842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-143576214641.34842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-598234227.67228508</v>
      </c>
      <c r="L3119" s="444">
        <f t="shared" ca="1" si="162"/>
        <v>-144174448869.02069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-144174448869.02069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-600726870.28758621</v>
      </c>
      <c r="L3120" s="444">
        <f t="shared" ca="1" si="162"/>
        <v>-144775175739.30829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-144775175739.30829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-603229898.9137845</v>
      </c>
      <c r="L3121" s="444">
        <f t="shared" ca="1" si="162"/>
        <v>-145378405638.22208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-145378405638.22208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-605743356.82592535</v>
      </c>
      <c r="L3122" s="444">
        <f t="shared" ca="1" si="162"/>
        <v>-145984148995.048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-145984148995.048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-608267287.47936666</v>
      </c>
      <c r="L3123" s="444">
        <f t="shared" ca="1" si="162"/>
        <v>-146592416282.52737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-146592416282.52737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-610801734.51053071</v>
      </c>
      <c r="L3124" s="444">
        <f t="shared" ca="1" si="162"/>
        <v>-147203218017.0379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-147203218017.0379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-613346741.7376579</v>
      </c>
      <c r="L3125" s="444">
        <f t="shared" ca="1" si="162"/>
        <v>-147816564758.77557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-147816564758.77557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-615902353.16156483</v>
      </c>
      <c r="L3126" s="444">
        <f t="shared" ca="1" si="162"/>
        <v>-148432467111.93713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-148432467111.93713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-618468612.96640468</v>
      </c>
      <c r="L3127" s="444">
        <f t="shared" ca="1" si="162"/>
        <v>-149050935724.90353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-149050935724.90353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-621045565.5204314</v>
      </c>
      <c r="L3128" s="444">
        <f t="shared" ca="1" si="162"/>
        <v>-149671981290.42395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-149671981290.42395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-623633255.37676644</v>
      </c>
      <c r="L3129" s="444">
        <f t="shared" ca="1" si="162"/>
        <v>-150295614545.80072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-150295614545.80072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-626231727.27416968</v>
      </c>
      <c r="L3130" s="444">
        <f t="shared" ca="1" si="162"/>
        <v>-150921846273.07489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-150921846273.07489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-628841026.13781202</v>
      </c>
      <c r="L3131" s="444">
        <f t="shared" ca="1" si="162"/>
        <v>-151550687299.21271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-151550687299.21271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-631461197.08005297</v>
      </c>
      <c r="L3132" s="444">
        <f t="shared" ca="1" si="162"/>
        <v>-152182148496.29276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-152182148496.29276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-634092285.40121984</v>
      </c>
      <c r="L3133" s="444">
        <f t="shared" ca="1" si="162"/>
        <v>-152816240781.69397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-152816240781.69397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-636734336.59039152</v>
      </c>
      <c r="L3134" s="444">
        <f t="shared" ca="1" si="162"/>
        <v>-153452975118.28436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-153452975118.28436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-639387396.32618487</v>
      </c>
      <c r="L3135" s="444">
        <f t="shared" ca="1" si="162"/>
        <v>-154092362514.61053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-154092362514.61053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-642051510.47754383</v>
      </c>
      <c r="L3136" s="444">
        <f t="shared" ca="1" si="162"/>
        <v>-154734414025.08807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-154734414025.08807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-644726725.10453367</v>
      </c>
      <c r="L3137" s="444">
        <f t="shared" ca="1" si="162"/>
        <v>-155379140750.1926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-155379140750.1926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-647413086.45913577</v>
      </c>
      <c r="L3138" s="444">
        <f t="shared" ca="1" si="162"/>
        <v>-156026553836.65173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-156026553836.65173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-650110640.98604894</v>
      </c>
      <c r="L3139" s="444">
        <f t="shared" ca="1" si="162"/>
        <v>-156676664477.63779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-156676664477.63779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-652819435.32349074</v>
      </c>
      <c r="L3140" s="444">
        <f t="shared" ca="1" si="162"/>
        <v>-157329483912.96127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-157329483912.96127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-655539516.30400527</v>
      </c>
      <c r="L3141" s="444">
        <f t="shared" ca="1" si="162"/>
        <v>-157985023429.26529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-157985023429.26529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-658270930.95527208</v>
      </c>
      <c r="L3142" s="444">
        <f t="shared" ca="1" si="162"/>
        <v>-158643294360.22055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-158643294360.22055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-661013726.50091898</v>
      </c>
      <c r="L3143" s="444">
        <f t="shared" ca="1" si="162"/>
        <v>-159304308086.72147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-159304308086.72147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-663767950.36133945</v>
      </c>
      <c r="L3144" s="444">
        <f t="shared" ca="1" si="162"/>
        <v>-159968076037.08279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-159968076037.08279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-666533650.15451169</v>
      </c>
      <c r="L3145" s="444">
        <f t="shared" ca="1" si="162"/>
        <v>-160634609687.2373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-160634609687.2373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-669310873.69682205</v>
      </c>
      <c r="L3146" s="444">
        <f t="shared" ca="1" si="162"/>
        <v>-161303920560.93411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-161303920560.93411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-672099669.00389218</v>
      </c>
      <c r="L3147" s="444">
        <f t="shared" ca="1" si="162"/>
        <v>-161976020229.93802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-161976020229.93802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-674900084.29140842</v>
      </c>
      <c r="L3148" s="444">
        <f t="shared" ca="1" si="162"/>
        <v>-162650920314.22943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-162650920314.22943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-677712167.97595596</v>
      </c>
      <c r="L3149" s="444">
        <f t="shared" ca="1" si="162"/>
        <v>-163328632482.20538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-163328632482.20538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-680535968.67585576</v>
      </c>
      <c r="L3150" s="444">
        <f t="shared" ca="1" si="162"/>
        <v>-164009168450.88123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-164009168450.88123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-683371535.21200514</v>
      </c>
      <c r="L3151" s="444">
        <f t="shared" ca="1" si="162"/>
        <v>-164692539986.09323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-164692539986.09323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-686218916.60872173</v>
      </c>
      <c r="L3152" s="444">
        <f t="shared" ca="1" si="162"/>
        <v>-165378758902.70197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-165378758902.70197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-689078162.0945915</v>
      </c>
      <c r="L3153" s="444">
        <f t="shared" ca="1" si="162"/>
        <v>-166067837064.79657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-166067837064.79657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-691949321.10331905</v>
      </c>
      <c r="L3154" s="444">
        <f t="shared" ca="1" si="162"/>
        <v>-166759786385.8999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-166759786385.8999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-694832443.27458286</v>
      </c>
      <c r="L3155" s="444">
        <f t="shared" ca="1" si="162"/>
        <v>-167454618829.1745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-167454618829.1745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-697727578.45489371</v>
      </c>
      <c r="L3156" s="444">
        <f t="shared" ca="1" si="162"/>
        <v>-168152346407.62939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-168152346407.62939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-700634776.69845581</v>
      </c>
      <c r="L3157" s="444">
        <f t="shared" ca="1" si="162"/>
        <v>-168852981184.32785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-168852981184.32785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-703554088.26803267</v>
      </c>
      <c r="L3158" s="444">
        <f t="shared" ca="1" si="162"/>
        <v>-169556535272.59589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-169556535272.59589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-706485563.63581622</v>
      </c>
      <c r="L3159" s="444">
        <f t="shared" ca="1" si="162"/>
        <v>-170263020836.23169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-170263020836.23169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-709429253.48429871</v>
      </c>
      <c r="L3160" s="444">
        <f t="shared" ca="1" si="162"/>
        <v>-170972450089.716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-170972450089.716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-712385208.70714998</v>
      </c>
      <c r="L3161" s="444">
        <f t="shared" ca="1" si="162"/>
        <v>-171684835298.42316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-171684835298.42316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-715353480.41009653</v>
      </c>
      <c r="L3162" s="444">
        <f t="shared" ca="1" si="162"/>
        <v>-172400188778.83325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-172400188778.83325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-718334119.91180515</v>
      </c>
      <c r="L3163" s="444">
        <f t="shared" ca="1" si="162"/>
        <v>-173118522898.74506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-173118522898.74506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-721327178.744771</v>
      </c>
      <c r="L3164" s="444">
        <f t="shared" ca="1" si="162"/>
        <v>-173839850077.48984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-173839850077.48984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-724332708.65620768</v>
      </c>
      <c r="L3165" s="444">
        <f t="shared" ca="1" si="162"/>
        <v>-174564182786.14606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-174564182786.14606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-727350761.60894191</v>
      </c>
      <c r="L3166" s="444">
        <f t="shared" ca="1" si="162"/>
        <v>-175291533547.755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-175291533547.755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-730381389.78231251</v>
      </c>
      <c r="L3167" s="444">
        <f t="shared" ca="1" si="162"/>
        <v>-176021914937.53732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-176021914937.53732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-733424645.5730722</v>
      </c>
      <c r="L3168" s="444">
        <f t="shared" ca="1" si="162"/>
        <v>-176755339583.11038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-176755339583.11038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-736480581.59629321</v>
      </c>
      <c r="L3169" s="444">
        <f t="shared" ca="1" si="162"/>
        <v>-177491820164.70667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-177491820164.70667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-739549250.68627775</v>
      </c>
      <c r="L3170" s="444">
        <f t="shared" ca="1" si="162"/>
        <v>-178231369415.39294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-178231369415.39294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-742630705.89747059</v>
      </c>
      <c r="L3171" s="444">
        <f t="shared" ca="1" si="162"/>
        <v>-178974000121.29041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-178974000121.29041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-745725000.5053767</v>
      </c>
      <c r="L3172" s="444">
        <f t="shared" ca="1" si="162"/>
        <v>-179719725121.79578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-179719725121.79578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-748832188.00748241</v>
      </c>
      <c r="L3173" s="444">
        <f t="shared" ca="1" si="162"/>
        <v>-180468557309.80325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-180468557309.80325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-751952322.1241802</v>
      </c>
      <c r="L3174" s="444">
        <f t="shared" ca="1" si="162"/>
        <v>-181220509631.92743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-181220509631.92743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-755085456.79969764</v>
      </c>
      <c r="L3175" s="444">
        <f t="shared" ca="1" si="162"/>
        <v>-181975595088.72711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-181975595088.72711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-758231646.20302963</v>
      </c>
      <c r="L3176" s="444">
        <f t="shared" ca="1" si="162"/>
        <v>-182733826734.93015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-182733826734.93015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-761390944.72887564</v>
      </c>
      <c r="L3177" s="444">
        <f t="shared" ca="1" si="162"/>
        <v>-183495217679.65903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-183495217679.65903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-764563406.99857926</v>
      </c>
      <c r="L3178" s="444">
        <f t="shared" ca="1" si="162"/>
        <v>-184259781086.65759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-184259781086.65759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-767749087.86107326</v>
      </c>
      <c r="L3179" s="444">
        <f t="shared" ca="1" si="162"/>
        <v>-185027530174.51868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-185027530174.51868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-770948042.3938278</v>
      </c>
      <c r="L3180" s="444">
        <f t="shared" ca="1" si="162"/>
        <v>-185798478216.91251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-185798478216.91251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-774160325.90380216</v>
      </c>
      <c r="L3181" s="444">
        <f t="shared" ca="1" si="162"/>
        <v>-186572638542.81631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-186572638542.81631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-777385993.92840135</v>
      </c>
      <c r="L3182" s="444">
        <f t="shared" ca="1" si="162"/>
        <v>-187350024536.74472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-187350024536.74472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-780625102.23643637</v>
      </c>
      <c r="L3183" s="444">
        <f t="shared" ca="1" si="162"/>
        <v>-188130649638.98117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-188130649638.98117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-783877706.82908821</v>
      </c>
      <c r="L3184" s="444">
        <f t="shared" ca="1" si="162"/>
        <v>-188914527345.81027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-188914527345.81027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-787143863.94087613</v>
      </c>
      <c r="L3185" s="444">
        <f t="shared" ca="1" si="162"/>
        <v>-189701671209.75116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-189701671209.75116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-790423630.04062986</v>
      </c>
      <c r="L3186" s="444">
        <f t="shared" ca="1" si="162"/>
        <v>-190492094839.79178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-190492094839.79178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-793717061.83246577</v>
      </c>
      <c r="L3187" s="444">
        <f t="shared" ca="1" si="162"/>
        <v>-191285811901.62424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-191285811901.62424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-797024216.25676763</v>
      </c>
      <c r="L3188" s="444">
        <f t="shared" ca="1" si="162"/>
        <v>-192082836117.88101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-192082836117.88101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-800345150.49117088</v>
      </c>
      <c r="L3189" s="444">
        <f t="shared" ca="1" si="162"/>
        <v>-192883181268.37219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-192883181268.37219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-803679921.95155084</v>
      </c>
      <c r="L3190" s="444">
        <f t="shared" ca="1" si="162"/>
        <v>-193686861190.32373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-193686861190.32373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-807028588.29301548</v>
      </c>
      <c r="L3191" s="444">
        <f t="shared" ca="1" si="162"/>
        <v>-194493889778.61676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-194493889778.61676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-810391207.41090322</v>
      </c>
      <c r="L3192" s="444">
        <f t="shared" ca="1" si="162"/>
        <v>-195304280986.02765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-195304280986.02765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-813767837.44178188</v>
      </c>
      <c r="L3193" s="444">
        <f t="shared" ca="1" si="162"/>
        <v>-196118048823.46942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-196118048823.46942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-817158536.76445591</v>
      </c>
      <c r="L3194" s="444">
        <f t="shared" ca="1" si="162"/>
        <v>-196935207360.23389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-196935207360.23389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-820563364.00097454</v>
      </c>
      <c r="L3195" s="444">
        <f t="shared" ca="1" si="162"/>
        <v>-197755770724.23486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-197755770724.23486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-823982378.01764524</v>
      </c>
      <c r="L3196" s="444">
        <f t="shared" ca="1" si="162"/>
        <v>-198579753102.2525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-198579753102.2525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-827415637.92605209</v>
      </c>
      <c r="L3197" s="444">
        <f t="shared" ca="1" si="162"/>
        <v>-199407168740.17856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-199407168740.17856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-830863203.08407736</v>
      </c>
      <c r="L3198" s="444">
        <f t="shared" ca="1" si="162"/>
        <v>-200238031943.26263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-200238031943.26263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-834325133.09692764</v>
      </c>
      <c r="L3199" s="444">
        <f t="shared" ca="1" si="162"/>
        <v>-201072357076.35956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-201072357076.35956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-837801487.81816483</v>
      </c>
      <c r="L3200" s="444">
        <f t="shared" ca="1" si="162"/>
        <v>-201910158564.17773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-201910158564.17773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-841292327.35074055</v>
      </c>
      <c r="L3201" s="444">
        <f t="shared" ca="1" si="162"/>
        <v>-202751450891.52847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-202751450891.52847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-844797712.04803526</v>
      </c>
      <c r="L3202" s="444">
        <f t="shared" ca="1" si="162"/>
        <v>-203596248603.57651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-203596248603.57651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-848317702.51490211</v>
      </c>
      <c r="L3203" s="444">
        <f t="shared" ca="1" si="162"/>
        <v>-204444566306.0914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-204444566306.0914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-851852359.6087141</v>
      </c>
      <c r="L3204" s="444">
        <f t="shared" ca="1" si="162"/>
        <v>-205296418665.7001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-205296418665.7001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-855401744.44041705</v>
      </c>
      <c r="L3205" s="444">
        <f t="shared" ca="1" si="162"/>
        <v>-206151820410.14053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-206151820410.14053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-858965918.37558556</v>
      </c>
      <c r="L3206" s="444">
        <f t="shared" ca="1" si="162"/>
        <v>-207010786328.51611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-207010786328.51611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-862544943.03548384</v>
      </c>
      <c r="L3207" s="444">
        <f t="shared" ca="1" si="162"/>
        <v>-207873331271.55161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-207873331271.55161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-866138880.2981317</v>
      </c>
      <c r="L3208" s="444">
        <f t="shared" ca="1" si="162"/>
        <v>-208739470151.84973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-208739470151.84973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-869747792.29937387</v>
      </c>
      <c r="L3209" s="444">
        <f t="shared" ca="1" si="162"/>
        <v>-209609217944.14911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-209609217944.14911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-873371741.4339546</v>
      </c>
      <c r="L3210" s="444">
        <f t="shared" ca="1" si="162"/>
        <v>-210482589685.58307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-210482589685.58307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-877010790.35659611</v>
      </c>
      <c r="L3211" s="444">
        <f t="shared" ca="1" si="162"/>
        <v>-211359600475.93967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-211359600475.93967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-880665001.98308194</v>
      </c>
      <c r="L3212" s="444">
        <f t="shared" ca="1" si="162"/>
        <v>-212240265477.92276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-212240265477.92276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-884334439.49134481</v>
      </c>
      <c r="L3213" s="444">
        <f t="shared" ca="1" si="162"/>
        <v>-213124599917.41409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-213124599917.41409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-888019166.32255876</v>
      </c>
      <c r="L3214" s="444">
        <f t="shared" ca="1" si="162"/>
        <v>-214012619083.73666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-214012619083.73666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-891719246.18223608</v>
      </c>
      <c r="L3215" s="444">
        <f t="shared" ca="1" si="162"/>
        <v>-214904338329.91891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-214904338329.91891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-895434743.04132891</v>
      </c>
      <c r="L3216" s="444">
        <f t="shared" ca="1" si="162"/>
        <v>-215799773072.96024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-215799773072.96024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-899165721.13733435</v>
      </c>
      <c r="L3217" s="444">
        <f t="shared" ca="1" si="162"/>
        <v>-216698938794.09756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-216698938794.09756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-902912244.97540665</v>
      </c>
      <c r="L3218" s="444">
        <f t="shared" ca="1" si="162"/>
        <v>-217601851039.07297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-217601851039.07297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-906674379.32947063</v>
      </c>
      <c r="L3219" s="444">
        <f t="shared" ca="1" si="162"/>
        <v>-218508525418.40244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-218508525418.40244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-910452189.24334347</v>
      </c>
      <c r="L3220" s="444">
        <f t="shared" ca="1" si="162"/>
        <v>-219418977607.64578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-219418977607.64578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-914245740.03185737</v>
      </c>
      <c r="L3221" s="444">
        <f t="shared" ca="1" si="162"/>
        <v>-220333223347.67764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-220333223347.67764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-918055097.28199017</v>
      </c>
      <c r="L3222" s="444">
        <f t="shared" ca="1" si="162"/>
        <v>-221251278444.95963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-221251278444.95963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-921880326.8539983</v>
      </c>
      <c r="L3223" s="444">
        <f t="shared" ca="1" si="162"/>
        <v>-222173158771.81363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-222173158771.81363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-925721494.8825568</v>
      </c>
      <c r="L3224" s="444">
        <f t="shared" ca="1" si="162"/>
        <v>-223098880266.6962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-223098880266.6962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-929578667.7779007</v>
      </c>
      <c r="L3225" s="444">
        <f t="shared" ca="1" si="162"/>
        <v>-224028458934.47409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-224028458934.47409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-933451912.22697532</v>
      </c>
      <c r="L3226" s="444">
        <f t="shared" ca="1" si="162"/>
        <v>-224961910846.70108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-224961910846.70108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-937341295.19458771</v>
      </c>
      <c r="L3227" s="444">
        <f t="shared" ca="1" si="162"/>
        <v>-225899252141.89566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-225899252141.89566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-941246883.9245652</v>
      </c>
      <c r="L3228" s="444">
        <f t="shared" ca="1" si="162"/>
        <v>-226840499025.82022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-226840499025.82022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-945168745.94091761</v>
      </c>
      <c r="L3229" s="444">
        <f t="shared" ca="1" si="162"/>
        <v>-227785667771.76114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-227785667771.76114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-949106949.04900467</v>
      </c>
      <c r="L3230" s="444">
        <f t="shared" ca="1" si="162"/>
        <v>-228734774720.81015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-228734774720.81015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-953061561.3367089</v>
      </c>
      <c r="L3231" s="444">
        <f t="shared" ca="1" si="162"/>
        <v>-229687836282.14685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-229687836282.14685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-957032651.17561185</v>
      </c>
      <c r="L3232" s="444">
        <f t="shared" ca="1" si="162"/>
        <v>-230644868933.32245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-230644868933.32245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-961020287.22217691</v>
      </c>
      <c r="L3233" s="444">
        <f t="shared" ca="1" si="162"/>
        <v>-231605889220.54462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-231605889220.54462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-965024538.41893589</v>
      </c>
      <c r="L3234" s="444">
        <f t="shared" ca="1" si="162"/>
        <v>-232570913758.96356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-232570913758.96356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-969045473.99568152</v>
      </c>
      <c r="L3235" s="444">
        <f t="shared" ca="1" si="162"/>
        <v>-233539959232.95923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-233539959232.95923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-973083163.47066343</v>
      </c>
      <c r="L3236" s="444">
        <f t="shared" ca="1" si="162"/>
        <v>-234513042396.4299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-234513042396.4299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-977137676.65179121</v>
      </c>
      <c r="L3237" s="444">
        <f t="shared" ca="1" si="162"/>
        <v>-235490180073.0817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-235490180073.0817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-981209083.63784039</v>
      </c>
      <c r="L3238" s="444">
        <f t="shared" ca="1" si="162"/>
        <v>-236471389156.71954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-236471389156.71954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-985297454.81966472</v>
      </c>
      <c r="L3239" s="444">
        <f t="shared" ca="1" si="162"/>
        <v>-237456686611.53922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-237456686611.53922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-989402860.88141334</v>
      </c>
      <c r="L3240" s="444">
        <f t="shared" ca="1" si="162"/>
        <v>-238446089472.42062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-238446089472.42062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-993525372.80175257</v>
      </c>
      <c r="L3241" s="444">
        <f t="shared" ca="1" si="162"/>
        <v>-239439614845.22238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-239439614845.22238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-997665061.85509324</v>
      </c>
      <c r="L3242" s="444">
        <f t="shared" ca="1" si="162"/>
        <v>-240437279907.07748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-240437279907.07748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-1001821999.6128229</v>
      </c>
      <c r="L3243" s="444">
        <f t="shared" ca="1" si="162"/>
        <v>-241439101906.69031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-241439101906.69031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-1005996257.9445429</v>
      </c>
      <c r="L3244" s="444">
        <f t="shared" ca="1" si="162"/>
        <v>-242445098164.63486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-242445098164.63486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-1010187909.0193119</v>
      </c>
      <c r="L3245" s="444">
        <f t="shared" ca="1" si="162"/>
        <v>-243455286073.65417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-243455286073.65417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-1014397025.3068924</v>
      </c>
      <c r="L3246" s="444">
        <f t="shared" ca="1" si="162"/>
        <v>-244469683098.96106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-244469683098.96106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-1018623679.5790044</v>
      </c>
      <c r="L3247" s="444">
        <f t="shared" ca="1" si="162"/>
        <v>-245488306778.54007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-245488306778.54007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-1022867944.9105836</v>
      </c>
      <c r="L3248" s="444">
        <f t="shared" ca="1" si="162"/>
        <v>-246511174723.45065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-246511174723.45065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-1027129894.6810442</v>
      </c>
      <c r="L3249" s="444">
        <f t="shared" ca="1" si="162"/>
        <v>-247538304618.13168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-247538304618.13168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-1031409602.5755488</v>
      </c>
      <c r="L3250" s="444">
        <f t="shared" ca="1" si="162"/>
        <v>-248569714220.70724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-248569714220.70724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-1035707142.5862803</v>
      </c>
      <c r="L3251" s="444">
        <f t="shared" ca="1" si="162"/>
        <v>-249605421363.29352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-249605421363.29352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-1040022589.0137231</v>
      </c>
      <c r="L3252" s="444">
        <f t="shared" ca="1" si="162"/>
        <v>-250645443952.30725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-250645443952.30725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-1044356016.467947</v>
      </c>
      <c r="L3253" s="444">
        <f t="shared" ca="1" si="162"/>
        <v>-251689799968.77521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-251689799968.77521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-1048707499.8698965</v>
      </c>
      <c r="L3254" s="444">
        <f t="shared" ca="1" si="162"/>
        <v>-252738507468.64511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-252738507468.64511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-1053077114.4526879</v>
      </c>
      <c r="L3255" s="444">
        <f t="shared" ca="1" si="162"/>
        <v>-253791584583.09781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-253791584583.09781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-1057464935.7629075</v>
      </c>
      <c r="L3256" s="444">
        <f t="shared" ca="1" si="162"/>
        <v>-254849049518.86072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-254849049518.86072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-1061871039.6619196</v>
      </c>
      <c r="L3257" s="444">
        <f t="shared" ca="1" si="162"/>
        <v>-255910920558.52264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-255910920558.52264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-1066295502.3271776</v>
      </c>
      <c r="L3258" s="444">
        <f t="shared" ca="1" si="162"/>
        <v>-256977216060.84982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-256977216060.84982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-1070738400.2535409</v>
      </c>
      <c r="L3259" s="444">
        <f t="shared" ca="1" si="162"/>
        <v>-258047954461.10336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-258047954461.10336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-1075199810.2545974</v>
      </c>
      <c r="L3260" s="444">
        <f t="shared" ca="1" si="162"/>
        <v>-259123154271.35797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-259123154271.35797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-1079679809.4639916</v>
      </c>
      <c r="L3261" s="444">
        <f t="shared" ca="1" si="162"/>
        <v>-260202834080.82196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-260202834080.82196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-1084178475.3367581</v>
      </c>
      <c r="L3262" s="444">
        <f t="shared" ca="1" si="162"/>
        <v>-261287012556.15872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-261287012556.15872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-1088695885.6506612</v>
      </c>
      <c r="L3263" s="444">
        <f t="shared" ca="1" si="162"/>
        <v>-262375708441.80939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-262375708441.80939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-1093232118.507539</v>
      </c>
      <c r="L3264" s="444">
        <f t="shared" ca="1" si="162"/>
        <v>-263468940560.31693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-263468940560.31693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-1097787252.3346539</v>
      </c>
      <c r="L3265" s="444">
        <f t="shared" ca="1" si="162"/>
        <v>-264566727812.65158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-264566727812.65158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-1102361365.8860481</v>
      </c>
      <c r="L3266" s="444">
        <f t="shared" ca="1" si="162"/>
        <v>-265669089178.53763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-265669089178.53763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-1106954538.2439067</v>
      </c>
      <c r="L3267" s="444">
        <f t="shared" ca="1" si="162"/>
        <v>-266776043716.78152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-266776043716.78152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-1111566848.8199229</v>
      </c>
      <c r="L3268" s="444">
        <f t="shared" ca="1" si="162"/>
        <v>-267887610565.60144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-267887610565.60144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-1116198377.3566728</v>
      </c>
      <c r="L3269" s="444">
        <f t="shared" ca="1" si="162"/>
        <v>-269003808942.9581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-269003808942.9581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-1120849203.928992</v>
      </c>
      <c r="L3270" s="444">
        <f t="shared" ca="1" si="162"/>
        <v>-270124658146.88708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-270124658146.88708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-1125519408.9453628</v>
      </c>
      <c r="L3271" s="444">
        <f t="shared" ca="1" si="162"/>
        <v>-271250177555.83246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-271250177555.83246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-1130209073.149302</v>
      </c>
      <c r="L3272" s="444">
        <f t="shared" ca="1" si="162"/>
        <v>-272380386628.98175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-272380386628.98175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-1134918277.6207573</v>
      </c>
      <c r="L3273" s="444">
        <f t="shared" ca="1" si="162"/>
        <v>-273515304906.60251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-273515304906.60251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-1139647103.7775104</v>
      </c>
      <c r="L3274" s="444">
        <f t="shared" ca="1" si="162"/>
        <v>-274654952010.38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-274654952010.38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-1144395633.3765831</v>
      </c>
      <c r="L3275" s="444">
        <f t="shared" ca="1" si="162"/>
        <v>-275799347643.75659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-275799347643.75659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-1149163948.5156524</v>
      </c>
      <c r="L3276" s="444">
        <f t="shared" ca="1" si="162"/>
        <v>-276948511592.27222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-276948511592.27222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-1153952131.6344676</v>
      </c>
      <c r="L3277" s="444">
        <f t="shared" ca="1" si="162"/>
        <v>-278102463723.90668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-278102463723.90668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-1158760265.5162778</v>
      </c>
      <c r="L3278" s="444">
        <f t="shared" ca="1" si="162"/>
        <v>-279261223989.42297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-279261223989.42297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-1163588433.2892623</v>
      </c>
      <c r="L3279" s="444">
        <f t="shared" ca="1" si="162"/>
        <v>-280424812422.71222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-280424812422.71222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-1168436718.4279675</v>
      </c>
      <c r="L3280" s="444">
        <f t="shared" ca="1" si="162"/>
        <v>-281593249141.1402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-281593249141.1402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-1173305204.7547507</v>
      </c>
      <c r="L3281" s="444">
        <f t="shared" ca="1" si="162"/>
        <v>-282766554345.89496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-282766554345.89496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-1178193976.4412289</v>
      </c>
      <c r="L3282" s="444">
        <f t="shared" ca="1" si="162"/>
        <v>-283944748322.33618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-283944748322.33618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-1183103118.0097342</v>
      </c>
      <c r="L3283" s="444">
        <f t="shared" ca="1" si="162"/>
        <v>-285127851440.34589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-285127851440.34589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-1188032714.3347745</v>
      </c>
      <c r="L3284" s="444">
        <f t="shared" ca="1" si="162"/>
        <v>-286315884154.68066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-286315884154.68066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-1192982850.6445026</v>
      </c>
      <c r="L3285" s="444">
        <f t="shared" ca="1" si="162"/>
        <v>-287508867005.3252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-287508867005.3252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-1197953612.5221882</v>
      </c>
      <c r="L3286" s="444">
        <f t="shared" ca="1" si="162"/>
        <v>-288706820617.84741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-288706820617.84741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-1202945085.9076974</v>
      </c>
      <c r="L3287" s="444">
        <f t="shared" ca="1" si="162"/>
        <v>-289909765703.75513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-289909765703.75513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-1207957357.0989797</v>
      </c>
      <c r="L3288" s="444">
        <f t="shared" ca="1" si="162"/>
        <v>-291117723060.85413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-291117723060.85413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-1212990512.7535589</v>
      </c>
      <c r="L3289" s="444">
        <f t="shared" ca="1" si="162"/>
        <v>-292330713573.60767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-292330713573.60767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-1218044639.8900318</v>
      </c>
      <c r="L3290" s="444">
        <f t="shared" ca="1" si="162"/>
        <v>-293548758213.49768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-293548758213.49768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-1223119825.8895736</v>
      </c>
      <c r="L3291" s="444">
        <f t="shared" ca="1" si="162"/>
        <v>-294771878039.38727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-294771878039.38727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-1228216158.497447</v>
      </c>
      <c r="L3292" s="444">
        <f t="shared" ca="1" si="162"/>
        <v>-296000094197.8847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-296000094197.8847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-1233333725.8245196</v>
      </c>
      <c r="L3293" s="444">
        <f t="shared" ca="1" si="162"/>
        <v>-297233427923.70923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-297233427923.70923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-1238472616.3487885</v>
      </c>
      <c r="L3294" s="444">
        <f t="shared" ca="1" si="162"/>
        <v>-298471900540.05804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-298471900540.05804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-1243632918.9169085</v>
      </c>
      <c r="L3295" s="444">
        <f t="shared" ca="1" si="162"/>
        <v>-299715533458.97498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-299715533458.97498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-1248814722.745729</v>
      </c>
      <c r="L3296" s="444">
        <f t="shared" ca="1" si="162"/>
        <v>-300964348181.7207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-300964348181.7207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-1254018117.4238362</v>
      </c>
      <c r="L3297" s="444">
        <f t="shared" ca="1" si="162"/>
        <v>-302218366299.14453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-302218366299.14453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-1259243192.9131021</v>
      </c>
      <c r="L3298" s="444">
        <f t="shared" ca="1" si="162"/>
        <v>-303477609492.05762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-303477609492.05762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-1264490039.55024</v>
      </c>
      <c r="L3299" s="444">
        <f t="shared" ca="1" si="162"/>
        <v>-304742099531.60785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-304742099531.60785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-1269758748.0483661</v>
      </c>
      <c r="L3300" s="444">
        <f t="shared" ca="1" si="162"/>
        <v>-306011858279.65619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-306011858279.65619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-1275049409.4985673</v>
      </c>
      <c r="L3301" s="444">
        <f t="shared" ca="1" si="162"/>
        <v>-307286907689.15479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-307286907689.15479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-1280362115.3714783</v>
      </c>
      <c r="L3302" s="444">
        <f t="shared" ca="1" si="162"/>
        <v>-308567269804.52625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-308567269804.52625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-1285696957.5188594</v>
      </c>
      <c r="L3303" s="444">
        <f t="shared" ca="1" si="162"/>
        <v>-309852966762.0451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-309852966762.0451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-1291054028.1751878</v>
      </c>
      <c r="L3304" s="444">
        <f t="shared" ca="1" si="162"/>
        <v>-311144020790.22028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-311144020790.22028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-1296433419.9592512</v>
      </c>
      <c r="L3305" s="444">
        <f t="shared" ca="1" si="162"/>
        <v>-312440454210.1795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-312440454210.1795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-1301835225.8757479</v>
      </c>
      <c r="L3306" s="444">
        <f t="shared" ca="1" si="162"/>
        <v>-313742289436.05524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-313742289436.05524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-1307259539.3168969</v>
      </c>
      <c r="L3307" s="444">
        <f t="shared" ca="1" si="162"/>
        <v>-315049548975.37213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-315049548975.37213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-1312706454.0640504</v>
      </c>
      <c r="L3308" s="444">
        <f t="shared" ca="1" si="162"/>
        <v>-316362255429.43616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-316362255429.43616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-1318176064.2893174</v>
      </c>
      <c r="L3309" s="444">
        <f t="shared" ca="1" si="162"/>
        <v>-317680431493.72546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-317680431493.72546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-1323668464.5571895</v>
      </c>
      <c r="L3310" s="444">
        <f t="shared" ca="1" si="162"/>
        <v>-319004099958.28265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-319004099958.28265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-1329183749.8261776</v>
      </c>
      <c r="L3311" s="444">
        <f t="shared" ca="1" si="162"/>
        <v>-320333283708.10883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-320333283708.10883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-1334722015.4504535</v>
      </c>
      <c r="L3312" s="444">
        <f t="shared" ca="1" si="162"/>
        <v>-321668005723.55927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-321668005723.55927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-1340283357.1814969</v>
      </c>
      <c r="L3313" s="444">
        <f t="shared" ca="1" si="162"/>
        <v>-323008289080.74078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-323008289080.74078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-1345867871.1697533</v>
      </c>
      <c r="L3314" s="444">
        <f t="shared" ca="1" si="162"/>
        <v>-324354156951.91052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-324354156951.91052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-1351475653.9662938</v>
      </c>
      <c r="L3315" s="444">
        <f t="shared" ca="1" si="162"/>
        <v>-325705632605.87683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-325705632605.87683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-1357106802.5244868</v>
      </c>
      <c r="L3316" s="444">
        <f t="shared" ca="1" si="162"/>
        <v>-327062739408.40131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-327062739408.40131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-1362761414.2016721</v>
      </c>
      <c r="L3317" s="444">
        <f t="shared" ca="1" si="162"/>
        <v>-328425500822.60297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-328425500822.60297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-1368439586.7608457</v>
      </c>
      <c r="L3318" s="444">
        <f t="shared" ca="1" si="162"/>
        <v>-329793940409.36383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-329793940409.36383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-1374141418.3723493</v>
      </c>
      <c r="L3319" s="444">
        <f t="shared" ca="1" si="162"/>
        <v>-331168081827.73621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-331168081827.73621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-1379867007.6155674</v>
      </c>
      <c r="L3320" s="444">
        <f t="shared" ca="1" si="162"/>
        <v>-332547948835.35175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-332547948835.35175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-1385616453.4806323</v>
      </c>
      <c r="L3321" s="444">
        <f t="shared" ca="1" si="162"/>
        <v>-333933565288.8324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-333933565288.8324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-1391389855.3701351</v>
      </c>
      <c r="L3322" s="444">
        <f t="shared" ca="1" si="162"/>
        <v>-335324955144.20251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-335324955144.20251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-1397187313.1008439</v>
      </c>
      <c r="L3323" s="444">
        <f t="shared" ref="L3323:L3577" ca="1" si="167">I3323-J3323+K3323</f>
        <v>-336722142457.30334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-336722142457.30334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-1403008926.9054306</v>
      </c>
      <c r="L3324" s="444">
        <f t="shared" ca="1" si="167"/>
        <v>-338125151384.2088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-338125151384.2088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-1408854797.4342034</v>
      </c>
      <c r="L3325" s="444">
        <f t="shared" ca="1" si="167"/>
        <v>-339534006181.64301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-339534006181.64301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-1414725025.756846</v>
      </c>
      <c r="L3326" s="444">
        <f t="shared" ca="1" si="167"/>
        <v>-340948731207.39984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-340948731207.39984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-1420619713.364166</v>
      </c>
      <c r="L3327" s="444">
        <f t="shared" ca="1" si="167"/>
        <v>-342369350920.76398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-342369350920.76398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-1426538962.1698499</v>
      </c>
      <c r="L3328" s="444">
        <f t="shared" ca="1" si="167"/>
        <v>-343795889882.93384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-343795889882.93384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-1432482874.5122242</v>
      </c>
      <c r="L3329" s="444">
        <f t="shared" ca="1" si="167"/>
        <v>-345228372757.44604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-345228372757.44604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-1438451553.1560252</v>
      </c>
      <c r="L3330" s="444">
        <f t="shared" ca="1" si="167"/>
        <v>-346666824310.60205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-346666824310.60205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-1444445101.2941751</v>
      </c>
      <c r="L3331" s="444">
        <f t="shared" ca="1" si="167"/>
        <v>-348111269411.89624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-348111269411.89624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-1450463622.5495677</v>
      </c>
      <c r="L3332" s="444">
        <f t="shared" ca="1" si="167"/>
        <v>-349561733034.4458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-349561733034.4458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-1456507220.9768574</v>
      </c>
      <c r="L3333" s="444">
        <f t="shared" ca="1" si="167"/>
        <v>-351018240255.42267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-351018240255.42267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-1462576001.0642612</v>
      </c>
      <c r="L3334" s="444">
        <f t="shared" ca="1" si="167"/>
        <v>-352480816256.48694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-352480816256.48694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-1468670067.7353623</v>
      </c>
      <c r="L3335" s="444">
        <f t="shared" ca="1" si="167"/>
        <v>-353949486324.22229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-353949486324.22229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-1474789526.3509262</v>
      </c>
      <c r="L3336" s="444">
        <f t="shared" ca="1" si="167"/>
        <v>-355424275850.57324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-355424275850.57324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-1480934482.7107217</v>
      </c>
      <c r="L3337" s="444">
        <f t="shared" ca="1" si="167"/>
        <v>-356905210333.28394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-356905210333.28394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-1487105043.0553498</v>
      </c>
      <c r="L3338" s="444">
        <f t="shared" ca="1" si="167"/>
        <v>-358392315376.33929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-358392315376.33929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-1493301314.0680804</v>
      </c>
      <c r="L3339" s="444">
        <f t="shared" ca="1" si="167"/>
        <v>-359885616690.40735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-359885616690.40735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-1499523402.8766973</v>
      </c>
      <c r="L3340" s="444">
        <f t="shared" ca="1" si="167"/>
        <v>-361385140093.28406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-361385140093.28406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-1505771417.0553503</v>
      </c>
      <c r="L3341" s="444">
        <f t="shared" ca="1" si="167"/>
        <v>-362890911510.33942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-362890911510.33942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-1512045464.6264143</v>
      </c>
      <c r="L3342" s="444">
        <f t="shared" ca="1" si="167"/>
        <v>-364402956974.96582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-364402956974.96582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-1518345654.0623577</v>
      </c>
      <c r="L3343" s="444">
        <f t="shared" ca="1" si="167"/>
        <v>-365921302629.0282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-365921302629.0282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-1524672094.2876174</v>
      </c>
      <c r="L3344" s="444">
        <f t="shared" ca="1" si="167"/>
        <v>-367445974723.3158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-367445974723.3158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-1531024894.6804824</v>
      </c>
      <c r="L3345" s="444">
        <f t="shared" ca="1" si="167"/>
        <v>-368976999617.99628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-368976999617.99628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-1537404165.0749846</v>
      </c>
      <c r="L3346" s="444">
        <f t="shared" ca="1" si="167"/>
        <v>-370514403783.07129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-370514403783.07129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-1543810015.7627971</v>
      </c>
      <c r="L3347" s="444">
        <f t="shared" ca="1" si="167"/>
        <v>-372058213798.83411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-372058213798.83411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-1550242557.495142</v>
      </c>
      <c r="L3348" s="444">
        <f t="shared" ca="1" si="167"/>
        <v>-373608456356.32922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-373608456356.32922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-1556701901.484705</v>
      </c>
      <c r="L3349" s="444">
        <f t="shared" ca="1" si="167"/>
        <v>-375165158257.8139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-375165158257.8139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-1563188159.407558</v>
      </c>
      <c r="L3350" s="444">
        <f t="shared" ca="1" si="167"/>
        <v>-376728346417.22144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-376728346417.22144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-1569701443.4050894</v>
      </c>
      <c r="L3351" s="444">
        <f t="shared" ca="1" si="167"/>
        <v>-378298047860.62653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-378298047860.62653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-1576241866.0859439</v>
      </c>
      <c r="L3352" s="444">
        <f t="shared" ca="1" si="167"/>
        <v>-379874289726.71246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-379874289726.71246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-1582809540.5279686</v>
      </c>
      <c r="L3353" s="444">
        <f t="shared" ca="1" si="167"/>
        <v>-381457099267.24042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-381457099267.24042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-1589404580.2801683</v>
      </c>
      <c r="L3354" s="444">
        <f t="shared" ca="1" si="167"/>
        <v>-383046503847.52057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-383046503847.52057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-1596027099.3646691</v>
      </c>
      <c r="L3355" s="444">
        <f t="shared" ca="1" si="167"/>
        <v>-384642530946.88525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-384642530946.88525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-1602677212.2786884</v>
      </c>
      <c r="L3356" s="444">
        <f t="shared" ca="1" si="167"/>
        <v>-386245208159.16394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-386245208159.16394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-1609355033.9965165</v>
      </c>
      <c r="L3357" s="444">
        <f t="shared" ca="1" si="167"/>
        <v>-387854563193.16046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-387854563193.16046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-1616060679.9715018</v>
      </c>
      <c r="L3358" s="444">
        <f t="shared" ca="1" si="167"/>
        <v>-389470623873.13196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-389470623873.13196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-1622794266.1380498</v>
      </c>
      <c r="L3359" s="444">
        <f t="shared" ca="1" si="167"/>
        <v>-391093418139.27002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-391093418139.27002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-1629555908.913625</v>
      </c>
      <c r="L3360" s="444">
        <f t="shared" ca="1" si="167"/>
        <v>-392722974048.18365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-392722974048.18365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-1636345725.2007651</v>
      </c>
      <c r="L3361" s="444">
        <f t="shared" ca="1" si="167"/>
        <v>-394359319773.3844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-394359319773.3844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-1643163832.3891017</v>
      </c>
      <c r="L3362" s="444">
        <f t="shared" ca="1" si="167"/>
        <v>-396002483605.7735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-396002483605.7735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-1650010348.3573895</v>
      </c>
      <c r="L3363" s="444">
        <f t="shared" ca="1" si="167"/>
        <v>-397652493954.13086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-397652493954.13086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-1656885391.4755452</v>
      </c>
      <c r="L3364" s="444">
        <f t="shared" ca="1" si="167"/>
        <v>-399309379345.60638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-399309379345.60638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-1663789080.6066933</v>
      </c>
      <c r="L3365" s="444">
        <f t="shared" ca="1" si="167"/>
        <v>-400973168426.21307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-400973168426.21307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-1670721535.1092212</v>
      </c>
      <c r="L3366" s="444">
        <f t="shared" ca="1" si="167"/>
        <v>-402643889961.32227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-402643889961.32227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-1677682874.8388429</v>
      </c>
      <c r="L3367" s="444">
        <f t="shared" ca="1" si="167"/>
        <v>-404321572836.16113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-404321572836.16113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-1684673220.1506715</v>
      </c>
      <c r="L3368" s="444">
        <f t="shared" ca="1" si="167"/>
        <v>-406006246056.31183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-406006246056.31183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-1691692691.9012992</v>
      </c>
      <c r="L3369" s="444">
        <f t="shared" ca="1" si="167"/>
        <v>-407697938748.21313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-407697938748.21313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-1698741411.4508882</v>
      </c>
      <c r="L3370" s="444">
        <f t="shared" ca="1" si="167"/>
        <v>-409396680159.664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-409396680159.664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-1705819500.6652668</v>
      </c>
      <c r="L3371" s="444">
        <f t="shared" ca="1" si="167"/>
        <v>-411102499660.32928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-411102499660.32928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-1712927081.9180386</v>
      </c>
      <c r="L3372" s="444">
        <f t="shared" ca="1" si="167"/>
        <v>-412815426742.24731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-412815426742.24731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-1720064278.0926971</v>
      </c>
      <c r="L3373" s="444">
        <f t="shared" ca="1" si="167"/>
        <v>-414535491020.34003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-414535491020.34003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-1727231212.5847502</v>
      </c>
      <c r="L3374" s="444">
        <f t="shared" ca="1" si="167"/>
        <v>-416262722232.9248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-416262722232.9248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-1734428009.3038533</v>
      </c>
      <c r="L3375" s="444">
        <f t="shared" ca="1" si="167"/>
        <v>-417997150242.22864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-417997150242.22864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-1741654792.6759527</v>
      </c>
      <c r="L3376" s="444">
        <f t="shared" ca="1" si="167"/>
        <v>-419738805034.9046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-419738805034.9046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-1748911687.6454358</v>
      </c>
      <c r="L3377" s="444">
        <f t="shared" ca="1" si="167"/>
        <v>-421487716722.55005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-421487716722.55005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-1756198819.6772919</v>
      </c>
      <c r="L3378" s="444">
        <f t="shared" ca="1" si="167"/>
        <v>-423243915542.22736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-423243915542.22736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-1763516314.7592807</v>
      </c>
      <c r="L3379" s="444">
        <f t="shared" ca="1" si="167"/>
        <v>-425007431856.98663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-425007431856.98663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-1770864299.4041109</v>
      </c>
      <c r="L3380" s="444">
        <f t="shared" ca="1" si="167"/>
        <v>-426778296156.39075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-426778296156.39075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-1778242900.651628</v>
      </c>
      <c r="L3381" s="444">
        <f t="shared" ca="1" si="167"/>
        <v>-428556539057.04236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-428556539057.04236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-1785652246.0710099</v>
      </c>
      <c r="L3382" s="444">
        <f t="shared" ca="1" si="167"/>
        <v>-430342191303.11334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-430342191303.11334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-1793092463.7629726</v>
      </c>
      <c r="L3383" s="444">
        <f t="shared" ca="1" si="167"/>
        <v>-432135283766.87634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-432135283766.87634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-1800563682.361985</v>
      </c>
      <c r="L3384" s="444">
        <f t="shared" ca="1" si="167"/>
        <v>-433935847449.23834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-433935847449.23834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-1808066031.0384932</v>
      </c>
      <c r="L3385" s="444">
        <f t="shared" ca="1" si="167"/>
        <v>-435743913480.27686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-435743913480.27686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-1815599639.5011532</v>
      </c>
      <c r="L3386" s="444">
        <f t="shared" ca="1" si="167"/>
        <v>-437559513119.77802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-437559513119.77802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-1823164637.9990749</v>
      </c>
      <c r="L3387" s="444">
        <f t="shared" ca="1" si="167"/>
        <v>-439382677757.7771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-439382677757.7771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-1830761157.3240709</v>
      </c>
      <c r="L3388" s="444">
        <f t="shared" ca="1" si="167"/>
        <v>-441213438915.1012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-441213438915.1012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-1838389328.8129215</v>
      </c>
      <c r="L3389" s="444">
        <f t="shared" ca="1" si="167"/>
        <v>-443051828243.91412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-443051828243.91412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-1846049284.3496425</v>
      </c>
      <c r="L3390" s="444">
        <f t="shared" ca="1" si="167"/>
        <v>-444897877528.26379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-444897877528.26379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-1853741156.3677657</v>
      </c>
      <c r="L3391" s="444">
        <f t="shared" ca="1" si="167"/>
        <v>-446751618684.63153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-446751618684.63153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-1861465077.8526311</v>
      </c>
      <c r="L3392" s="444">
        <f t="shared" ca="1" si="167"/>
        <v>-448613083762.48419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-448613083762.48419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-1869221182.343684</v>
      </c>
      <c r="L3393" s="444">
        <f t="shared" ca="1" si="167"/>
        <v>-450482304944.82788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-450482304944.82788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-1877009603.9367828</v>
      </c>
      <c r="L3394" s="444">
        <f t="shared" ca="1" si="167"/>
        <v>-452359314548.76465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-452359314548.76465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-1884830477.2865195</v>
      </c>
      <c r="L3395" s="444">
        <f t="shared" ca="1" si="167"/>
        <v>-454244145026.05115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-454244145026.05115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-1892683937.6085467</v>
      </c>
      <c r="L3396" s="444">
        <f t="shared" ca="1" si="167"/>
        <v>-456136828963.65967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-456136828963.65967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-1900570120.6819153</v>
      </c>
      <c r="L3397" s="444">
        <f t="shared" ca="1" si="167"/>
        <v>-458037399084.34155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-458037399084.34155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-1908489162.851423</v>
      </c>
      <c r="L3398" s="444">
        <f t="shared" ca="1" si="167"/>
        <v>-459945888247.19299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-459945888247.19299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-1916441201.0299709</v>
      </c>
      <c r="L3399" s="444">
        <f t="shared" ca="1" si="167"/>
        <v>-461862329448.22296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-461862329448.22296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-1924426372.7009287</v>
      </c>
      <c r="L3400" s="444">
        <f t="shared" ca="1" si="167"/>
        <v>-463786755820.92389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-463786755820.92389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-1932444815.9205165</v>
      </c>
      <c r="L3401" s="444">
        <f t="shared" ca="1" si="167"/>
        <v>-465719200636.84442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-465719200636.84442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-1940496669.3201849</v>
      </c>
      <c r="L3402" s="444">
        <f t="shared" ca="1" si="167"/>
        <v>-467659697306.16461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-467659697306.16461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-1948582072.1090195</v>
      </c>
      <c r="L3403" s="444">
        <f t="shared" ca="1" si="167"/>
        <v>-469608279378.27362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-469608279378.27362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-1956701164.0761402</v>
      </c>
      <c r="L3404" s="444">
        <f t="shared" ca="1" si="167"/>
        <v>-471564980542.34973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-471564980542.34973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-1964854085.5931242</v>
      </c>
      <c r="L3405" s="444">
        <f t="shared" ca="1" si="167"/>
        <v>-473529834627.94287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-473529834627.94287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-1973040977.6164286</v>
      </c>
      <c r="L3406" s="444">
        <f t="shared" ca="1" si="167"/>
        <v>-475502875605.55933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-475502875605.55933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-1981261981.6898308</v>
      </c>
      <c r="L3407" s="444">
        <f t="shared" ca="1" si="167"/>
        <v>-477484137587.24915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-477484137587.24915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-1989517239.9468715</v>
      </c>
      <c r="L3408" s="444">
        <f t="shared" ca="1" si="167"/>
        <v>-479473654827.19604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-479473654827.19604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-1997806895.1133168</v>
      </c>
      <c r="L3409" s="444">
        <f t="shared" ca="1" si="167"/>
        <v>-481471461722.30939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-481471461722.30939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-2006131090.5096226</v>
      </c>
      <c r="L3410" s="444">
        <f t="shared" ca="1" si="167"/>
        <v>-483477592812.81903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-483477592812.81903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-2014489970.0534127</v>
      </c>
      <c r="L3411" s="444">
        <f t="shared" ca="1" si="167"/>
        <v>-485492082782.87244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-485492082782.87244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-2022883678.2619684</v>
      </c>
      <c r="L3412" s="444">
        <f t="shared" ca="1" si="167"/>
        <v>-487514966461.1344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-487514966461.1344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-2031312360.2547266</v>
      </c>
      <c r="L3413" s="444">
        <f t="shared" ca="1" si="167"/>
        <v>-489546278821.3891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-489546278821.3891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-2039776161.7557876</v>
      </c>
      <c r="L3414" s="444">
        <f t="shared" ca="1" si="167"/>
        <v>-491586054983.1449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-491586054983.1449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-2048275229.096437</v>
      </c>
      <c r="L3415" s="444">
        <f t="shared" ca="1" si="167"/>
        <v>-493634330212.24133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-493634330212.24133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-2056809709.2176719</v>
      </c>
      <c r="L3416" s="444">
        <f t="shared" ca="1" si="167"/>
        <v>-495691139921.45898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-495691139921.45898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-2065379749.6727457</v>
      </c>
      <c r="L3417" s="444">
        <f t="shared" ca="1" si="167"/>
        <v>-497756519671.13171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-497756519671.13171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-2073985498.6297154</v>
      </c>
      <c r="L3418" s="444">
        <f t="shared" ca="1" si="167"/>
        <v>-499830505169.76141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-499830505169.76141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-2082627104.8740058</v>
      </c>
      <c r="L3419" s="444">
        <f t="shared" ca="1" si="167"/>
        <v>-501913132274.63544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-501913132274.63544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-2091304717.8109808</v>
      </c>
      <c r="L3420" s="444">
        <f t="shared" ca="1" si="167"/>
        <v>-504004436992.44641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-504004436992.44641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-2100018487.4685266</v>
      </c>
      <c r="L3421" s="444">
        <f t="shared" ca="1" si="167"/>
        <v>-506104455479.91492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-506104455479.91492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-2108768564.4996452</v>
      </c>
      <c r="L3422" s="444">
        <f t="shared" ca="1" si="167"/>
        <v>-508213224044.41455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-508213224044.41455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-2117555100.1850603</v>
      </c>
      <c r="L3423" s="444">
        <f t="shared" ca="1" si="167"/>
        <v>-510330779144.59961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-510330779144.59961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-2126378246.4358318</v>
      </c>
      <c r="L3424" s="444">
        <f t="shared" ca="1" si="167"/>
        <v>-512457157391.03546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-512457157391.03546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-2135238155.7959814</v>
      </c>
      <c r="L3425" s="444">
        <f t="shared" ca="1" si="167"/>
        <v>-514592395546.83142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-514592395546.83142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-2144134981.4451306</v>
      </c>
      <c r="L3426" s="444">
        <f t="shared" ca="1" si="167"/>
        <v>-516736530528.27655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-516736530528.27655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-2153068877.2011523</v>
      </c>
      <c r="L3427" s="444">
        <f t="shared" ca="1" si="167"/>
        <v>-518889599405.47772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-518889599405.47772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-2162039997.5228233</v>
      </c>
      <c r="L3428" s="444">
        <f t="shared" ca="1" si="167"/>
        <v>-521051639403.00055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-521051639403.00055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-2171048497.5125022</v>
      </c>
      <c r="L3429" s="444">
        <f t="shared" ca="1" si="167"/>
        <v>-523222687900.51306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-523222687900.51306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-2180094532.9188042</v>
      </c>
      <c r="L3430" s="444">
        <f t="shared" ca="1" si="167"/>
        <v>-525402782433.43188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-525402782433.43188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-2189178260.1392999</v>
      </c>
      <c r="L3431" s="444">
        <f t="shared" ca="1" si="167"/>
        <v>-527591960693.57117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-527591960693.57117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-2198299836.2232132</v>
      </c>
      <c r="L3432" s="444">
        <f t="shared" ca="1" si="167"/>
        <v>-529790260529.79437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-529790260529.79437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-2207459418.8741431</v>
      </c>
      <c r="L3433" s="444">
        <f t="shared" ca="1" si="167"/>
        <v>-531997719948.66852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-531997719948.66852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-2216657166.4527855</v>
      </c>
      <c r="L3434" s="444">
        <f t="shared" ca="1" si="167"/>
        <v>-534214377115.12128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-534214377115.12128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-2225893237.9796715</v>
      </c>
      <c r="L3435" s="444">
        <f t="shared" ca="1" si="167"/>
        <v>-536440270353.10095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-536440270353.10095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-2235167793.1379204</v>
      </c>
      <c r="L3436" s="444">
        <f t="shared" ca="1" si="167"/>
        <v>-538675438146.23889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-538675438146.23889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-2244480992.2759953</v>
      </c>
      <c r="L3437" s="444">
        <f t="shared" ca="1" si="167"/>
        <v>-540919919138.51489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-540919919138.51489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-2253832996.4104786</v>
      </c>
      <c r="L3438" s="444">
        <f t="shared" ca="1" si="167"/>
        <v>-543173752134.92535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-543173752134.92535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-2263223967.2288556</v>
      </c>
      <c r="L3439" s="444">
        <f t="shared" ca="1" si="167"/>
        <v>-545436976102.15424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-545436976102.15424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-2272654067.0923095</v>
      </c>
      <c r="L3440" s="444">
        <f t="shared" ca="1" si="167"/>
        <v>-547709630169.24652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-547709630169.24652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-2282123459.038527</v>
      </c>
      <c r="L3441" s="444">
        <f t="shared" ca="1" si="167"/>
        <v>-549991753628.28503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-549991753628.28503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-2291632306.7845211</v>
      </c>
      <c r="L3442" s="444">
        <f t="shared" ca="1" si="167"/>
        <v>-552283385935.06958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-552283385935.06958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-2301180774.7294564</v>
      </c>
      <c r="L3443" s="444">
        <f t="shared" ca="1" si="167"/>
        <v>-554584566709.79907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-554584566709.79907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-2310769027.9574962</v>
      </c>
      <c r="L3444" s="444">
        <f t="shared" ca="1" si="167"/>
        <v>-556895335737.75659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-556895335737.75659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-2320397232.2406526</v>
      </c>
      <c r="L3445" s="444">
        <f t="shared" ca="1" si="167"/>
        <v>-559215732969.99719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-559215732969.99719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-2330065554.0416551</v>
      </c>
      <c r="L3446" s="444">
        <f t="shared" ca="1" si="167"/>
        <v>-561545798524.03882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-561545798524.03882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-2339774160.5168285</v>
      </c>
      <c r="L3447" s="444">
        <f t="shared" ca="1" si="167"/>
        <v>-563885572684.55566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-563885572684.55566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-2349523219.5189819</v>
      </c>
      <c r="L3448" s="444">
        <f t="shared" ca="1" si="167"/>
        <v>-566235095904.07471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-566235095904.07471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-2359312899.6003113</v>
      </c>
      <c r="L3449" s="444">
        <f t="shared" ca="1" si="167"/>
        <v>-568594408803.67505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-568594408803.67505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-2369143370.0153127</v>
      </c>
      <c r="L3450" s="444">
        <f t="shared" ca="1" si="167"/>
        <v>-570963552173.69031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-570963552173.69031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-2379014800.7237096</v>
      </c>
      <c r="L3451" s="444">
        <f t="shared" ca="1" si="167"/>
        <v>-573342566974.41406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-573342566974.41406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-2388927362.3933921</v>
      </c>
      <c r="L3452" s="444">
        <f t="shared" ca="1" si="167"/>
        <v>-575731494336.8075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-575731494336.8075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-2398881226.4033647</v>
      </c>
      <c r="L3453" s="444">
        <f t="shared" ca="1" si="167"/>
        <v>-578130375563.21082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-578130375563.21082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-2408876564.8467116</v>
      </c>
      <c r="L3454" s="444">
        <f t="shared" ca="1" si="167"/>
        <v>-580539252128.0575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-580539252128.0575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-2418913550.5335727</v>
      </c>
      <c r="L3455" s="444">
        <f t="shared" ca="1" si="167"/>
        <v>-582958165678.59106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-582958165678.59106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-2428992356.9941292</v>
      </c>
      <c r="L3456" s="444">
        <f t="shared" ca="1" si="167"/>
        <v>-585387158035.58521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-585387158035.58521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-2439113158.4816051</v>
      </c>
      <c r="L3457" s="444">
        <f t="shared" ca="1" si="167"/>
        <v>-587826271194.06677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-587826271194.06677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-2449276129.9752784</v>
      </c>
      <c r="L3458" s="444">
        <f t="shared" ca="1" si="167"/>
        <v>-590275547324.04199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-590275547324.04199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-2459481447.1835084</v>
      </c>
      <c r="L3459" s="444">
        <f t="shared" ca="1" si="167"/>
        <v>-592735028771.22546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-592735028771.22546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-2469729286.546773</v>
      </c>
      <c r="L3460" s="444">
        <f t="shared" ca="1" si="167"/>
        <v>-595204758057.77222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-595204758057.77222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-2480019825.2407174</v>
      </c>
      <c r="L3461" s="444">
        <f t="shared" ca="1" si="167"/>
        <v>-597684777883.01294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-597684777883.01294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-2490353241.1792207</v>
      </c>
      <c r="L3462" s="444">
        <f t="shared" ca="1" si="167"/>
        <v>-600175131124.19214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-600175131124.19214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-2500729713.017467</v>
      </c>
      <c r="L3463" s="444">
        <f t="shared" ca="1" si="167"/>
        <v>-602675860837.20959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-602675860837.20959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-2511149420.1550398</v>
      </c>
      <c r="L3464" s="444">
        <f t="shared" ca="1" si="167"/>
        <v>-605187010257.36462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-605187010257.36462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-2521612542.7390194</v>
      </c>
      <c r="L3465" s="444">
        <f t="shared" ca="1" si="167"/>
        <v>-607708622800.10364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-607708622800.10364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-2532119261.6670985</v>
      </c>
      <c r="L3466" s="444">
        <f t="shared" ca="1" si="167"/>
        <v>-610240742061.77075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-610240742061.77075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-2542669758.5907116</v>
      </c>
      <c r="L3467" s="444">
        <f t="shared" ca="1" si="167"/>
        <v>-612783411820.36145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-612783411820.36145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-2553264215.9181728</v>
      </c>
      <c r="L3468" s="444">
        <f t="shared" ca="1" si="167"/>
        <v>-615336676036.27966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-615336676036.27966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-2563902816.817832</v>
      </c>
      <c r="L3469" s="444">
        <f t="shared" ca="1" si="167"/>
        <v>-617900578853.09753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-617900578853.09753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-2574585745.2212396</v>
      </c>
      <c r="L3470" s="444">
        <f t="shared" ca="1" si="167"/>
        <v>-620475164598.31873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-620475164598.31873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-2585313185.8263278</v>
      </c>
      <c r="L3471" s="444">
        <f t="shared" ca="1" si="167"/>
        <v>-623060477784.14502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-623060477784.14502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-2596085324.1006041</v>
      </c>
      <c r="L3472" s="444">
        <f t="shared" ca="1" si="167"/>
        <v>-625656563108.24561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-625656563108.24561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-2606902346.2843566</v>
      </c>
      <c r="L3473" s="444">
        <f t="shared" ca="1" si="167"/>
        <v>-628263465454.52991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-628263465454.52991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-2617764439.3938746</v>
      </c>
      <c r="L3474" s="444">
        <f t="shared" ca="1" si="167"/>
        <v>-630881229893.92383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-630881229893.92383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-2628671791.2246828</v>
      </c>
      <c r="L3475" s="444">
        <f t="shared" ca="1" si="167"/>
        <v>-633509901685.14856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-633509901685.14856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-2639624590.3547854</v>
      </c>
      <c r="L3476" s="444">
        <f t="shared" ca="1" si="167"/>
        <v>-636149526275.5033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-636149526275.5033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-2650623026.1479301</v>
      </c>
      <c r="L3477" s="444">
        <f t="shared" ca="1" si="167"/>
        <v>-638800149301.65125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-638800149301.65125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-2661667288.7568803</v>
      </c>
      <c r="L3478" s="444">
        <f t="shared" ca="1" si="167"/>
        <v>-641461816590.40808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-641461816590.40808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-2672757569.1267004</v>
      </c>
      <c r="L3479" s="444">
        <f t="shared" ca="1" si="167"/>
        <v>-644134574159.53479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-644134574159.53479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-2683894058.9980617</v>
      </c>
      <c r="L3480" s="444">
        <f t="shared" ca="1" si="167"/>
        <v>-646818468218.53284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-646818468218.53284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-2695076950.9105535</v>
      </c>
      <c r="L3481" s="444">
        <f t="shared" ca="1" si="167"/>
        <v>-649513545169.44336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-649513545169.44336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-2706306438.2060142</v>
      </c>
      <c r="L3482" s="444">
        <f t="shared" ca="1" si="167"/>
        <v>-652219851607.64941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-652219851607.64941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-2717582715.0318727</v>
      </c>
      <c r="L3483" s="444">
        <f t="shared" ca="1" si="167"/>
        <v>-654937434322.68127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-654937434322.68127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-2728905976.3445053</v>
      </c>
      <c r="L3484" s="444">
        <f t="shared" ca="1" si="167"/>
        <v>-657666340299.02576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-657666340299.02576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-2740276417.9126072</v>
      </c>
      <c r="L3485" s="444">
        <f t="shared" ca="1" si="167"/>
        <v>-660406616716.93835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-660406616716.93835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-2751694236.3205767</v>
      </c>
      <c r="L3486" s="444">
        <f t="shared" ca="1" si="167"/>
        <v>-663158310953.25891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-663158310953.25891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-2763159628.9719119</v>
      </c>
      <c r="L3487" s="444">
        <f t="shared" ca="1" si="167"/>
        <v>-665921470582.23083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-665921470582.23083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-2774672794.0926285</v>
      </c>
      <c r="L3488" s="444">
        <f t="shared" ca="1" si="167"/>
        <v>-668696143376.32349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-668696143376.32349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-2786233930.7346811</v>
      </c>
      <c r="L3489" s="444">
        <f t="shared" ca="1" si="167"/>
        <v>-671482377307.05823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-671482377307.05823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-2797843238.7794094</v>
      </c>
      <c r="L3490" s="444">
        <f t="shared" ca="1" si="167"/>
        <v>-674280220545.83765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-674280220545.83765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-2809500918.94099</v>
      </c>
      <c r="L3491" s="444">
        <f t="shared" ca="1" si="167"/>
        <v>-677089721464.77869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-677089721464.77869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-2821207172.7699113</v>
      </c>
      <c r="L3492" s="444">
        <f t="shared" ca="1" si="167"/>
        <v>-679910928637.54858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-679910928637.54858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-2832962202.6564522</v>
      </c>
      <c r="L3493" s="444">
        <f t="shared" ca="1" si="167"/>
        <v>-682743890840.20508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-682743890840.20508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-2844766211.834188</v>
      </c>
      <c r="L3494" s="444">
        <f t="shared" ca="1" si="167"/>
        <v>-685588657052.03931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-685588657052.03931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-2856619404.3834972</v>
      </c>
      <c r="L3495" s="444">
        <f t="shared" ca="1" si="167"/>
        <v>-688445276456.42285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-688445276456.42285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-2868521985.235095</v>
      </c>
      <c r="L3496" s="444">
        <f t="shared" ca="1" si="167"/>
        <v>-691313798441.65796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-691313798441.65796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-2880474160.1735749</v>
      </c>
      <c r="L3497" s="444">
        <f t="shared" ca="1" si="167"/>
        <v>-694194272601.83154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-694194272601.83154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-2892476135.8409648</v>
      </c>
      <c r="L3498" s="444">
        <f t="shared" ca="1" si="167"/>
        <v>-697086748737.67249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-697086748737.67249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-2904528119.7403021</v>
      </c>
      <c r="L3499" s="444">
        <f t="shared" ca="1" si="167"/>
        <v>-699991276857.41284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-699991276857.41284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-2916630320.2392201</v>
      </c>
      <c r="L3500" s="444">
        <f t="shared" ca="1" si="167"/>
        <v>-702907907177.6521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-702907907177.6521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-2928782946.5735502</v>
      </c>
      <c r="L3501" s="444">
        <f t="shared" ca="1" si="167"/>
        <v>-705836690124.22571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-705836690124.22571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-2940986208.8509402</v>
      </c>
      <c r="L3502" s="444">
        <f t="shared" ca="1" si="167"/>
        <v>-708777676333.07666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-708777676333.07666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-2953240318.0544863</v>
      </c>
      <c r="L3503" s="444">
        <f t="shared" ca="1" si="167"/>
        <v>-711730916651.1311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-711730916651.1311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-2965545486.0463796</v>
      </c>
      <c r="L3504" s="444">
        <f t="shared" ca="1" si="167"/>
        <v>-714696462137.17749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-714696462137.17749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-2977901925.5715728</v>
      </c>
      <c r="L3505" s="444">
        <f t="shared" ca="1" si="167"/>
        <v>-717674364062.74902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-717674364062.74902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-2990309850.2614541</v>
      </c>
      <c r="L3506" s="444">
        <f t="shared" ca="1" si="167"/>
        <v>-720664673913.0105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-720664673913.0105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-3002769474.6375437</v>
      </c>
      <c r="L3507" s="444">
        <f t="shared" ca="1" si="167"/>
        <v>-723667443387.64807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-723667443387.64807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-3015281014.1152</v>
      </c>
      <c r="L3508" s="444">
        <f t="shared" ca="1" si="167"/>
        <v>-726682724401.76331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-726682724401.76331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-3027844685.0073471</v>
      </c>
      <c r="L3509" s="444">
        <f t="shared" ca="1" si="167"/>
        <v>-729710569086.77063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-729710569086.77063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-3040460704.5282111</v>
      </c>
      <c r="L3510" s="444">
        <f t="shared" ca="1" si="167"/>
        <v>-732751029791.29883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-732751029791.29883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-3053129290.7970786</v>
      </c>
      <c r="L3511" s="444">
        <f t="shared" ca="1" si="167"/>
        <v>-735804159082.09595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-735804159082.09595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-3065850662.8420663</v>
      </c>
      <c r="L3512" s="444">
        <f t="shared" ca="1" si="167"/>
        <v>-738870009744.93799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-738870009744.93799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-3078625040.6039081</v>
      </c>
      <c r="L3513" s="444">
        <f t="shared" ca="1" si="167"/>
        <v>-741948634785.54187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-741948634785.54187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-3091452644.9397578</v>
      </c>
      <c r="L3514" s="444">
        <f t="shared" ca="1" si="167"/>
        <v>-745040087430.48157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-745040087430.48157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-3104333697.6270065</v>
      </c>
      <c r="L3515" s="444">
        <f t="shared" ca="1" si="167"/>
        <v>-748144421128.10852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-748144421128.10852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-3117268421.3671188</v>
      </c>
      <c r="L3516" s="444">
        <f t="shared" ca="1" si="167"/>
        <v>-751261689549.47559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-751261689549.47559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-3130257039.7894816</v>
      </c>
      <c r="L3517" s="444">
        <f t="shared" ca="1" si="167"/>
        <v>-754391946589.26501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-754391946589.26501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-3143299777.4552708</v>
      </c>
      <c r="L3518" s="444">
        <f t="shared" ca="1" si="167"/>
        <v>-757535246366.72034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-757535246366.72034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-3156396859.8613348</v>
      </c>
      <c r="L3519" s="444">
        <f t="shared" ca="1" si="167"/>
        <v>-760691643226.58167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-760691643226.58167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-3169548513.4440904</v>
      </c>
      <c r="L3520" s="444">
        <f t="shared" ca="1" si="167"/>
        <v>-763861191740.02576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-763861191740.02576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-3182754965.5834408</v>
      </c>
      <c r="L3521" s="444">
        <f t="shared" ca="1" si="167"/>
        <v>-767043946705.60925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-767043946705.60925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-3196016444.6067052</v>
      </c>
      <c r="L3522" s="444">
        <f t="shared" ca="1" si="167"/>
        <v>-770239963150.21594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-770239963150.21594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-3209333179.7925663</v>
      </c>
      <c r="L3523" s="444">
        <f t="shared" ca="1" si="167"/>
        <v>-773449296330.00854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-773449296330.00854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-3222705401.3750358</v>
      </c>
      <c r="L3524" s="444">
        <f t="shared" ca="1" si="167"/>
        <v>-776672001731.38354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-776672001731.38354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-3236133340.5474315</v>
      </c>
      <c r="L3525" s="444">
        <f t="shared" ca="1" si="167"/>
        <v>-779908135071.93103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-779908135071.93103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-3249617229.4663792</v>
      </c>
      <c r="L3526" s="444">
        <f t="shared" ca="1" si="167"/>
        <v>-783157752301.39746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-783157752301.39746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-3263157301.2558227</v>
      </c>
      <c r="L3527" s="444">
        <f t="shared" ca="1" si="167"/>
        <v>-786420909602.65332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-786420909602.65332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-3276753790.0110555</v>
      </c>
      <c r="L3528" s="444">
        <f t="shared" ca="1" si="167"/>
        <v>-789697663392.66443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-789697663392.66443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-3290406930.8027682</v>
      </c>
      <c r="L3529" s="444">
        <f t="shared" ca="1" si="167"/>
        <v>-792988070323.46716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-792988070323.46716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-3304116959.6811132</v>
      </c>
      <c r="L3530" s="444">
        <f t="shared" ca="1" si="167"/>
        <v>-796292187283.14832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-796292187283.14832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-3317884113.6797848</v>
      </c>
      <c r="L3531" s="444">
        <f t="shared" ca="1" si="167"/>
        <v>-799610071396.82813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-799610071396.82813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-3331708630.820117</v>
      </c>
      <c r="L3532" s="444">
        <f t="shared" ca="1" si="167"/>
        <v>-802941780027.64819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-802941780027.64819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-3345590750.115201</v>
      </c>
      <c r="L3533" s="444">
        <f t="shared" ca="1" si="167"/>
        <v>-806287370777.76343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-806287370777.76343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-3359530711.5740142</v>
      </c>
      <c r="L3534" s="444">
        <f t="shared" ca="1" si="167"/>
        <v>-809646901489.3374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-809646901489.3374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-3373528756.2055726</v>
      </c>
      <c r="L3535" s="444">
        <f t="shared" ca="1" si="167"/>
        <v>-813020430245.54297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-813020430245.54297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-3387585126.0230956</v>
      </c>
      <c r="L3536" s="444">
        <f t="shared" ca="1" si="167"/>
        <v>-816408015371.56604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-816408015371.56604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-3401700064.048192</v>
      </c>
      <c r="L3537" s="444">
        <f t="shared" ca="1" si="167"/>
        <v>-819809715435.61426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-819809715435.61426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-3415873814.3150592</v>
      </c>
      <c r="L3538" s="444">
        <f t="shared" ca="1" si="167"/>
        <v>-823225589249.92932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-823225589249.92932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-3430106621.8747053</v>
      </c>
      <c r="L3539" s="444">
        <f t="shared" ca="1" si="167"/>
        <v>-826655695871.80408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-826655695871.80408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-3444398732.7991834</v>
      </c>
      <c r="L3540" s="444">
        <f t="shared" ca="1" si="167"/>
        <v>-830100094604.60327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-830100094604.60327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-3458750394.1858468</v>
      </c>
      <c r="L3541" s="444">
        <f t="shared" ca="1" si="167"/>
        <v>-833558844998.78906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-833558844998.78906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-3473161854.1616211</v>
      </c>
      <c r="L3542" s="444">
        <f t="shared" ca="1" si="167"/>
        <v>-837032006852.95068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-837032006852.95068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-3487633361.8872943</v>
      </c>
      <c r="L3543" s="444">
        <f t="shared" ca="1" si="167"/>
        <v>-840519640214.83801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-840519640214.83801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-3502165167.5618248</v>
      </c>
      <c r="L3544" s="444">
        <f t="shared" ca="1" si="167"/>
        <v>-844021805382.39978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-844021805382.39978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-3516757522.4266658</v>
      </c>
      <c r="L3545" s="444">
        <f t="shared" ca="1" si="167"/>
        <v>-847538562904.82642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-847538562904.82642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-3531410678.7701101</v>
      </c>
      <c r="L3546" s="444">
        <f t="shared" ca="1" si="167"/>
        <v>-851069973583.59656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-851069973583.59656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-3546124889.9316521</v>
      </c>
      <c r="L3547" s="444">
        <f t="shared" ca="1" si="167"/>
        <v>-854616098473.5282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-854616098473.5282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-3560900410.3063674</v>
      </c>
      <c r="L3548" s="444">
        <f t="shared" ca="1" si="167"/>
        <v>-858176998883.83459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-858176998883.83459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-3575737495.3493109</v>
      </c>
      <c r="L3549" s="444">
        <f t="shared" ca="1" si="167"/>
        <v>-861752736379.18396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-861752736379.18396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-3590636401.5799332</v>
      </c>
      <c r="L3550" s="444">
        <f t="shared" ca="1" si="167"/>
        <v>-865343372780.76392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-865343372780.76392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-3605597386.5865164</v>
      </c>
      <c r="L3551" s="444">
        <f t="shared" ca="1" si="167"/>
        <v>-868948970167.35046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-868948970167.35046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-3620620709.0306268</v>
      </c>
      <c r="L3552" s="444">
        <f t="shared" ca="1" si="167"/>
        <v>-872569590876.3811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-872569590876.3811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-3635706628.6515875</v>
      </c>
      <c r="L3553" s="444">
        <f t="shared" ca="1" si="167"/>
        <v>-876205297505.03271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-876205297505.03271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-3650855406.2709694</v>
      </c>
      <c r="L3554" s="444">
        <f t="shared" ca="1" si="167"/>
        <v>-879856152911.30371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-879856152911.30371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-3666067303.7970986</v>
      </c>
      <c r="L3555" s="444">
        <f t="shared" ca="1" si="167"/>
        <v>-883522220215.10083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-883522220215.10083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-3681342584.2295871</v>
      </c>
      <c r="L3556" s="444">
        <f t="shared" ca="1" si="167"/>
        <v>-887203562799.33044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-887203562799.33044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-3696681511.663877</v>
      </c>
      <c r="L3557" s="444">
        <f t="shared" ca="1" si="167"/>
        <v>-890900244310.99426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-890900244310.99426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-3712084351.2958088</v>
      </c>
      <c r="L3558" s="444">
        <f t="shared" ca="1" si="167"/>
        <v>-894612328662.29004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-894612328662.29004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-3727551369.4262085</v>
      </c>
      <c r="L3559" s="444">
        <f t="shared" ca="1" si="167"/>
        <v>-898339880031.71631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-898339880031.71631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-3743082833.4654846</v>
      </c>
      <c r="L3560" s="444">
        <f t="shared" ca="1" si="167"/>
        <v>-902082962865.18176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-902082962865.18176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-3758679011.9382572</v>
      </c>
      <c r="L3561" s="444">
        <f t="shared" ca="1" si="167"/>
        <v>-905841641877.12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-905841641877.12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-3774340174.4879999</v>
      </c>
      <c r="L3562" s="444">
        <f t="shared" ca="1" si="167"/>
        <v>-909615982051.60803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-909615982051.60803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-3790066591.8817</v>
      </c>
      <c r="L3563" s="444">
        <f t="shared" ca="1" si="167"/>
        <v>-913406048643.48975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-913406048643.48975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-3805858536.0145411</v>
      </c>
      <c r="L3564" s="444">
        <f t="shared" ca="1" si="167"/>
        <v>-917211907179.50427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-917211907179.50427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-3821716279.9146008</v>
      </c>
      <c r="L3565" s="444">
        <f t="shared" ca="1" si="167"/>
        <v>-921033623459.41882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-921033623459.41882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-3837640097.7475777</v>
      </c>
      <c r="L3566" s="444">
        <f t="shared" ca="1" si="167"/>
        <v>-924871263557.16638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-924871263557.16638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-3853630264.8215261</v>
      </c>
      <c r="L3567" s="444">
        <f t="shared" ca="1" si="167"/>
        <v>-928724893821.98792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-928724893821.98792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-3869687057.5916162</v>
      </c>
      <c r="L3568" s="444">
        <f t="shared" ca="1" si="167"/>
        <v>-932594580879.57959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-932594580879.57959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-3885810753.6649151</v>
      </c>
      <c r="L3569" s="444">
        <f t="shared" ca="1" si="167"/>
        <v>-936480391633.24451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-936480391633.24451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-3902001631.8051853</v>
      </c>
      <c r="L3570" s="444">
        <f t="shared" ca="1" si="167"/>
        <v>-940382393265.04968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-940382393265.04968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-3918259971.9377069</v>
      </c>
      <c r="L3571" s="444">
        <f t="shared" ca="1" si="167"/>
        <v>-944300653236.98743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-944300653236.98743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-3934586055.1541142</v>
      </c>
      <c r="L3572" s="444">
        <f t="shared" ca="1" si="167"/>
        <v>-948235239292.1416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-948235239292.1416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-3950980163.7172565</v>
      </c>
      <c r="L3573" s="444">
        <f t="shared" ca="1" si="167"/>
        <v>-952186219455.85889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-952186219455.85889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-3967442581.0660787</v>
      </c>
      <c r="L3574" s="444">
        <f t="shared" ca="1" si="167"/>
        <v>-956153662036.92493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-956153662036.92493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-3983973591.8205199</v>
      </c>
      <c r="L3575" s="444">
        <f t="shared" ca="1" si="167"/>
        <v>-960137635628.74548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-960137635628.74548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-4000573481.7864394</v>
      </c>
      <c r="L3576" s="444">
        <f t="shared" ca="1" si="167"/>
        <v>-964138209110.53198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-964138209110.53198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-4017242537.9605498</v>
      </c>
      <c r="L3577" s="444">
        <f t="shared" ca="1" si="167"/>
        <v>-968155451648.49255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-968155451648.49255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-4033981048.5353856</v>
      </c>
      <c r="L3578" s="444">
        <f t="shared" ref="L3578:L3832" ca="1" si="172">I3578-J3578+K3578</f>
        <v>-972189432697.02795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-972189432697.02795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-4050789302.904283</v>
      </c>
      <c r="L3579" s="444">
        <f t="shared" ca="1" si="172"/>
        <v>-976240221999.93225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-976240221999.93225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-4067667591.6663842</v>
      </c>
      <c r="L3580" s="444">
        <f t="shared" ca="1" si="172"/>
        <v>-980307889591.59863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-980307889591.59863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-4084616206.6316605</v>
      </c>
      <c r="L3581" s="444">
        <f t="shared" ca="1" si="172"/>
        <v>-984392505798.23035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-984392505798.23035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-4101635440.8259592</v>
      </c>
      <c r="L3582" s="444">
        <f t="shared" ca="1" si="172"/>
        <v>-988494141239.05627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-988494141239.05627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-4118725588.4960685</v>
      </c>
      <c r="L3583" s="444">
        <f t="shared" ca="1" si="172"/>
        <v>-992612866827.55237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-992612866827.55237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-4135886945.1148014</v>
      </c>
      <c r="L3584" s="444">
        <f t="shared" ca="1" si="172"/>
        <v>-996748753772.66711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-996748753772.66711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-4153119807.3861136</v>
      </c>
      <c r="L3585" s="444">
        <f t="shared" ca="1" si="172"/>
        <v>-1000901873580.0532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-1000901873580.0532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-4170424473.2502217</v>
      </c>
      <c r="L3586" s="444">
        <f t="shared" ca="1" si="172"/>
        <v>-1005072298053.3035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-1005072298053.3035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-4187801241.8887644</v>
      </c>
      <c r="L3587" s="444">
        <f t="shared" ca="1" si="172"/>
        <v>-1009260099295.1923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-1009260099295.1923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-4205250413.7299676</v>
      </c>
      <c r="L3588" s="444">
        <f t="shared" ca="1" si="172"/>
        <v>-1013465349708.9222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-1013465349708.9222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-4222772290.4538422</v>
      </c>
      <c r="L3589" s="444">
        <f t="shared" ca="1" si="172"/>
        <v>-1017688121999.3761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-1017688121999.3761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-4240367174.9974008</v>
      </c>
      <c r="L3590" s="444">
        <f t="shared" ca="1" si="172"/>
        <v>-1021928489174.3735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-1021928489174.3735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-4258035371.5598893</v>
      </c>
      <c r="L3591" s="444">
        <f t="shared" ca="1" si="172"/>
        <v>-1026186524545.9335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-1026186524545.9335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-4275777185.6080561</v>
      </c>
      <c r="L3592" s="444">
        <f t="shared" ca="1" si="172"/>
        <v>-1030462301731.5415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-1030462301731.5415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-4293592923.881423</v>
      </c>
      <c r="L3593" s="444">
        <f t="shared" ca="1" si="172"/>
        <v>-1034755894655.423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-1034755894655.423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-4311482894.3975954</v>
      </c>
      <c r="L3594" s="444">
        <f t="shared" ca="1" si="172"/>
        <v>-1039067377549.8206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-1039067377549.8206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-4329447406.4575853</v>
      </c>
      <c r="L3595" s="444">
        <f t="shared" ca="1" si="172"/>
        <v>-1043396824956.2782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-1043396824956.2782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-4347486770.6511593</v>
      </c>
      <c r="L3596" s="444">
        <f t="shared" ca="1" si="172"/>
        <v>-1047744311726.9293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-1047744311726.9293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-4365601298.8622046</v>
      </c>
      <c r="L3597" s="444">
        <f t="shared" ca="1" si="172"/>
        <v>-1052109913025.7915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-1052109913025.7915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-4383791304.2741308</v>
      </c>
      <c r="L3598" s="444">
        <f t="shared" ca="1" si="172"/>
        <v>-1056493704330.0657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-1056493704330.0657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-4402057101.3752737</v>
      </c>
      <c r="L3599" s="444">
        <f t="shared" ca="1" si="172"/>
        <v>-1060895761431.4409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-1060895761431.4409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-4420399005.9643373</v>
      </c>
      <c r="L3600" s="444">
        <f t="shared" ca="1" si="172"/>
        <v>-1065316160437.4053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-1065316160437.4053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-4438817335.1558552</v>
      </c>
      <c r="L3601" s="444">
        <f t="shared" ca="1" si="172"/>
        <v>-1069754977772.5612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-1069754977772.5612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-4457312407.3856716</v>
      </c>
      <c r="L3602" s="444">
        <f t="shared" ca="1" si="172"/>
        <v>-1074212290179.9468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-1074212290179.9468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-4475884542.4164448</v>
      </c>
      <c r="L3603" s="444">
        <f t="shared" ca="1" si="172"/>
        <v>-1078688174722.3633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-1078688174722.3633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-4494534061.3431797</v>
      </c>
      <c r="L3604" s="444">
        <f t="shared" ca="1" si="172"/>
        <v>-1083182708783.7064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-1083182708783.7064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-4513261286.5987768</v>
      </c>
      <c r="L3605" s="444">
        <f t="shared" ca="1" si="172"/>
        <v>-1087695970070.3052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-1087695970070.3052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-4532066541.9596043</v>
      </c>
      <c r="L3606" s="444">
        <f t="shared" ca="1" si="172"/>
        <v>-1092228036612.2648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-1092228036612.2648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-4550950152.5511036</v>
      </c>
      <c r="L3607" s="444">
        <f t="shared" ca="1" si="172"/>
        <v>-1096778986764.8159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-1096778986764.8159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-4569912444.8534002</v>
      </c>
      <c r="L3608" s="444">
        <f t="shared" ca="1" si="172"/>
        <v>-1101348899209.6694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-1101348899209.6694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-4588953746.7069559</v>
      </c>
      <c r="L3609" s="444">
        <f t="shared" ca="1" si="172"/>
        <v>-1105937852956.3765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-1105937852956.3765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-4608074387.3182354</v>
      </c>
      <c r="L3610" s="444">
        <f t="shared" ca="1" si="172"/>
        <v>-1110545927343.6946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-1110545927343.6946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-4627274697.2653942</v>
      </c>
      <c r="L3611" s="444">
        <f t="shared" ca="1" si="172"/>
        <v>-1115173202040.96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-1115173202040.96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-4646555008.5039997</v>
      </c>
      <c r="L3612" s="444">
        <f t="shared" ca="1" si="172"/>
        <v>-1119819757049.4639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-1119819757049.4639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-4665915654.3727665</v>
      </c>
      <c r="L3613" s="444">
        <f t="shared" ca="1" si="172"/>
        <v>-1124485672703.8367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-1124485672703.8367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-4685356969.5993195</v>
      </c>
      <c r="L3614" s="444">
        <f t="shared" ca="1" si="172"/>
        <v>-1129171029673.436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-1129171029673.436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-4704879290.3059835</v>
      </c>
      <c r="L3615" s="444">
        <f t="shared" ca="1" si="172"/>
        <v>-1133875908963.7419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-1133875908963.7419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-4724482954.0155916</v>
      </c>
      <c r="L3616" s="444">
        <f t="shared" ca="1" si="172"/>
        <v>-1138600391917.7576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-1138600391917.7576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-4744168299.6573229</v>
      </c>
      <c r="L3617" s="444">
        <f t="shared" ca="1" si="172"/>
        <v>-1143344560217.4148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-1143344560217.4148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-4763935667.5725613</v>
      </c>
      <c r="L3618" s="444">
        <f t="shared" ca="1" si="172"/>
        <v>-1148108495884.9873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-1148108495884.9873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-4783785399.5207806</v>
      </c>
      <c r="L3619" s="444">
        <f t="shared" ca="1" si="172"/>
        <v>-1152892281284.5081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-1152892281284.5081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-4803717838.6854506</v>
      </c>
      <c r="L3620" s="444">
        <f t="shared" ca="1" si="172"/>
        <v>-1157695999123.1936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-1157695999123.1936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-4823733329.6799736</v>
      </c>
      <c r="L3621" s="444">
        <f t="shared" ca="1" si="172"/>
        <v>-1162519732452.8735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-1162519732452.8735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-4843832218.5536394</v>
      </c>
      <c r="L3622" s="444">
        <f t="shared" ca="1" si="172"/>
        <v>-1167363564671.4272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-1167363564671.4272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-4864014852.7976131</v>
      </c>
      <c r="L3623" s="444">
        <f t="shared" ca="1" si="172"/>
        <v>-1172227579524.2249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-1172227579524.2249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-4884281581.3509369</v>
      </c>
      <c r="L3624" s="444">
        <f t="shared" ca="1" si="172"/>
        <v>-1177111861105.5757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-1177111861105.5757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-4904632754.6065655</v>
      </c>
      <c r="L3625" s="444">
        <f t="shared" ca="1" si="172"/>
        <v>-1182016493860.1821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-1182016493860.1821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-4925068724.4174252</v>
      </c>
      <c r="L3626" s="444">
        <f t="shared" ca="1" si="172"/>
        <v>-1186941562584.5996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-1186941562584.5996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-4945589844.1024981</v>
      </c>
      <c r="L3627" s="444">
        <f t="shared" ca="1" si="172"/>
        <v>-1191887152428.7021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-1191887152428.7021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-4966196468.4529257</v>
      </c>
      <c r="L3628" s="444">
        <f t="shared" ca="1" si="172"/>
        <v>-1196853348897.155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-1196853348897.155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-4986888953.7381458</v>
      </c>
      <c r="L3629" s="444">
        <f t="shared" ca="1" si="172"/>
        <v>-1201840237850.8931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-1201840237850.8931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-5007667657.7120543</v>
      </c>
      <c r="L3630" s="444">
        <f t="shared" ca="1" si="172"/>
        <v>-1206847905508.6052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-1206847905508.6052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-5028532939.6191883</v>
      </c>
      <c r="L3631" s="444">
        <f t="shared" ca="1" si="172"/>
        <v>-1211876438448.2244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-1211876438448.2244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-5049485160.2009344</v>
      </c>
      <c r="L3632" s="444">
        <f t="shared" ca="1" si="172"/>
        <v>-1216925923608.4253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-1216925923608.4253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-5070524681.7017717</v>
      </c>
      <c r="L3633" s="444">
        <f t="shared" ca="1" si="172"/>
        <v>-1221996448290.127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-1221996448290.127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-5091651867.8755293</v>
      </c>
      <c r="L3634" s="444">
        <f t="shared" ca="1" si="172"/>
        <v>-1227088100158.0024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-1227088100158.0024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-5112867083.9916763</v>
      </c>
      <c r="L3635" s="444">
        <f t="shared" ca="1" si="172"/>
        <v>-1232200967241.9941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-1232200967241.9941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-5134170696.8416424</v>
      </c>
      <c r="L3636" s="444">
        <f t="shared" ca="1" si="172"/>
        <v>-1237335137938.8357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-1237335137938.8357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-5155563074.7451487</v>
      </c>
      <c r="L3637" s="444">
        <f t="shared" ca="1" si="172"/>
        <v>-1242490701013.5808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-1242490701013.5808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-5177044587.5565863</v>
      </c>
      <c r="L3638" s="444">
        <f t="shared" ca="1" si="172"/>
        <v>-1247667745601.1375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-1247667745601.1375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-5198615606.6714058</v>
      </c>
      <c r="L3639" s="444">
        <f t="shared" ca="1" si="172"/>
        <v>-1252866361207.8088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-1252866361207.8088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-5220276505.0325365</v>
      </c>
      <c r="L3640" s="444">
        <f t="shared" ca="1" si="172"/>
        <v>-1258086637712.8413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-1258086637712.8413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-5242027657.1368389</v>
      </c>
      <c r="L3641" s="444">
        <f t="shared" ca="1" si="172"/>
        <v>-1263328665369.978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-1263328665369.978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-5263869439.0415754</v>
      </c>
      <c r="L3642" s="444">
        <f t="shared" ca="1" si="172"/>
        <v>-1268592534809.0195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-1268592534809.0195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-5285802228.3709145</v>
      </c>
      <c r="L3643" s="444">
        <f t="shared" ca="1" si="172"/>
        <v>-1273878337037.3904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-1273878337037.3904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-5307826404.3224602</v>
      </c>
      <c r="L3644" s="444">
        <f t="shared" ca="1" si="172"/>
        <v>-1279186163441.7129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-1279186163441.7129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-5329942347.6738033</v>
      </c>
      <c r="L3645" s="444">
        <f t="shared" ca="1" si="172"/>
        <v>-1284516105789.3867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-1284516105789.3867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-5352150440.7891111</v>
      </c>
      <c r="L3646" s="444">
        <f t="shared" ca="1" si="172"/>
        <v>-1289868256230.1758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-1289868256230.1758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-5374451067.6257324</v>
      </c>
      <c r="L3647" s="444">
        <f t="shared" ca="1" si="172"/>
        <v>-1295242707297.8015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-1295242707297.8015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-5396844613.74084</v>
      </c>
      <c r="L3648" s="444">
        <f t="shared" ca="1" si="172"/>
        <v>-1300639551911.5422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-1300639551911.5422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-5419331466.2980928</v>
      </c>
      <c r="L3649" s="444">
        <f t="shared" ca="1" si="172"/>
        <v>-1306058883377.8403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-1306058883377.8403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-5441912014.0743351</v>
      </c>
      <c r="L3650" s="444">
        <f t="shared" ca="1" si="172"/>
        <v>-1311500795391.9146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-1311500795391.9146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-5464586647.4663105</v>
      </c>
      <c r="L3651" s="444">
        <f t="shared" ca="1" si="172"/>
        <v>-1316965382039.3809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-1316965382039.3809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-5487355758.4974203</v>
      </c>
      <c r="L3652" s="444">
        <f t="shared" ca="1" si="172"/>
        <v>-1322452737797.8782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-1322452737797.8782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-5510219740.8244925</v>
      </c>
      <c r="L3653" s="444">
        <f t="shared" ca="1" si="172"/>
        <v>-1327962957538.7026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-1327962957538.7026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-5533178989.7445946</v>
      </c>
      <c r="L3654" s="444">
        <f t="shared" ca="1" si="172"/>
        <v>-1333496136528.4473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-1333496136528.4473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-5556233902.2018633</v>
      </c>
      <c r="L3655" s="444">
        <f t="shared" ca="1" si="172"/>
        <v>-1339052370430.6492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-1339052370430.6492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-5579384876.7943716</v>
      </c>
      <c r="L3656" s="444">
        <f t="shared" ca="1" si="172"/>
        <v>-1344631755307.4436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-1344631755307.4436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-5602632313.7810154</v>
      </c>
      <c r="L3657" s="444">
        <f t="shared" ca="1" si="172"/>
        <v>-1350234387621.2246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-1350234387621.2246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-5625976615.0884361</v>
      </c>
      <c r="L3658" s="444">
        <f t="shared" ca="1" si="172"/>
        <v>-1355860364236.313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-1355860364236.313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-5649418184.3179703</v>
      </c>
      <c r="L3659" s="444">
        <f t="shared" ca="1" si="172"/>
        <v>-1361509782420.6309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-1361509782420.6309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-5672957426.7526283</v>
      </c>
      <c r="L3660" s="444">
        <f t="shared" ca="1" si="172"/>
        <v>-1367182739847.3835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-1367182739847.3835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-5696594749.3640976</v>
      </c>
      <c r="L3661" s="444">
        <f t="shared" ca="1" si="172"/>
        <v>-1372879334596.7476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-1372879334596.7476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-5720330560.8197813</v>
      </c>
      <c r="L3662" s="444">
        <f t="shared" ca="1" si="172"/>
        <v>-1378599665157.5674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-1378599665157.5674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-5744165271.4898643</v>
      </c>
      <c r="L3663" s="444">
        <f t="shared" ca="1" si="172"/>
        <v>-1384343830429.0571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-1384343830429.0571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-5768099293.4544048</v>
      </c>
      <c r="L3664" s="444">
        <f t="shared" ca="1" si="172"/>
        <v>-1390111929722.5115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-1390111929722.5115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-5792133040.5104647</v>
      </c>
      <c r="L3665" s="444">
        <f t="shared" ca="1" si="172"/>
        <v>-1395904062763.022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-1395904062763.022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-5816266928.1792583</v>
      </c>
      <c r="L3666" s="444">
        <f t="shared" ca="1" si="172"/>
        <v>-1401720329691.2012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-1401720329691.2012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-5840501373.7133379</v>
      </c>
      <c r="L3667" s="444">
        <f t="shared" ca="1" si="172"/>
        <v>-1407560831064.9146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-1407560831064.9146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-5864836796.1038103</v>
      </c>
      <c r="L3668" s="444">
        <f t="shared" ca="1" si="172"/>
        <v>-1413425667861.0183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-1413425667861.0183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-5889273616.0875759</v>
      </c>
      <c r="L3669" s="444">
        <f t="shared" ca="1" si="172"/>
        <v>-1419314941477.106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-1419314941477.106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-5913812256.1546078</v>
      </c>
      <c r="L3670" s="444">
        <f t="shared" ca="1" si="172"/>
        <v>-1425228753733.2605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-1425228753733.2605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-5938453140.5552521</v>
      </c>
      <c r="L3671" s="444">
        <f t="shared" ca="1" si="172"/>
        <v>-1431167206873.8157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-1431167206873.8157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-5963196695.3075657</v>
      </c>
      <c r="L3672" s="444">
        <f t="shared" ca="1" si="172"/>
        <v>-1437130403569.1233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-1437130403569.1233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-5988043348.2046804</v>
      </c>
      <c r="L3673" s="444">
        <f t="shared" ca="1" si="172"/>
        <v>-1443118446917.3279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-1443118446917.3279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-6012993528.8221998</v>
      </c>
      <c r="L3674" s="444">
        <f t="shared" ca="1" si="172"/>
        <v>-1449131440446.1501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-1449131440446.1501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-6038047668.5256252</v>
      </c>
      <c r="L3675" s="444">
        <f t="shared" ca="1" si="172"/>
        <v>-1455169488114.6758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-1455169488114.6758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-6063206200.4778156</v>
      </c>
      <c r="L3676" s="444">
        <f t="shared" ca="1" si="172"/>
        <v>-1461232694315.1536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-1461232694315.1536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-6088469559.6464729</v>
      </c>
      <c r="L3677" s="444">
        <f t="shared" ca="1" si="172"/>
        <v>-1467321163874.8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-1467321163874.8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-6113838182.8116665</v>
      </c>
      <c r="L3678" s="444">
        <f t="shared" ca="1" si="172"/>
        <v>-1473435002057.6118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-1473435002057.6118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-6139312508.5733824</v>
      </c>
      <c r="L3679" s="444">
        <f t="shared" ca="1" si="172"/>
        <v>-1479574314566.1853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-1479574314566.1853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-6164892977.3591051</v>
      </c>
      <c r="L3680" s="444">
        <f t="shared" ca="1" si="172"/>
        <v>-1485739207543.5444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-1485739207543.5444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-6190580031.4314346</v>
      </c>
      <c r="L3681" s="444">
        <f t="shared" ca="1" si="172"/>
        <v>-1491929787574.9758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-1491929787574.9758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-6216374114.8957329</v>
      </c>
      <c r="L3682" s="444">
        <f t="shared" ca="1" si="172"/>
        <v>-1498146161689.8716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-1498146161689.8716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-6242275673.707798</v>
      </c>
      <c r="L3683" s="444">
        <f t="shared" ca="1" si="172"/>
        <v>-1504388437363.5793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-1504388437363.5793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-6268285155.6815805</v>
      </c>
      <c r="L3684" s="444">
        <f t="shared" ca="1" si="172"/>
        <v>-1510656722519.261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-1510656722519.261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-6294403010.4969206</v>
      </c>
      <c r="L3685" s="444">
        <f t="shared" ca="1" si="172"/>
        <v>-1516951125529.7578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-1516951125529.7578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-6320629689.707324</v>
      </c>
      <c r="L3686" s="444">
        <f t="shared" ca="1" si="172"/>
        <v>-1523271755219.4651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-1523271755219.4651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-6346965646.7477713</v>
      </c>
      <c r="L3687" s="444">
        <f t="shared" ca="1" si="172"/>
        <v>-1529618720866.2129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-1529618720866.2129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-6373411336.9425535</v>
      </c>
      <c r="L3688" s="444">
        <f t="shared" ca="1" si="172"/>
        <v>-1535992132203.1555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-1535992132203.1555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-6399967217.5131483</v>
      </c>
      <c r="L3689" s="444">
        <f t="shared" ca="1" si="172"/>
        <v>-1542392099420.6687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-1542392099420.6687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-6426633747.5861197</v>
      </c>
      <c r="L3690" s="444">
        <f t="shared" ca="1" si="172"/>
        <v>-1548818733168.2549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-1548818733168.2549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-6453411388.2010622</v>
      </c>
      <c r="L3691" s="444">
        <f t="shared" ca="1" si="172"/>
        <v>-1555272144556.4561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-1555272144556.4561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-6480300602.3185673</v>
      </c>
      <c r="L3692" s="444">
        <f t="shared" ca="1" si="172"/>
        <v>-1561752445158.7747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-1561752445158.7747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-6507301854.828228</v>
      </c>
      <c r="L3693" s="444">
        <f t="shared" ca="1" si="172"/>
        <v>-1568259747013.6028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-1568259747013.6028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-6534415612.5566778</v>
      </c>
      <c r="L3694" s="444">
        <f t="shared" ca="1" si="172"/>
        <v>-1574794162626.1594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-1574794162626.1594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-6561642344.2756643</v>
      </c>
      <c r="L3695" s="444">
        <f t="shared" ca="1" si="172"/>
        <v>-1581355804970.4351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-1581355804970.4351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-6588982520.710146</v>
      </c>
      <c r="L3696" s="444">
        <f t="shared" ca="1" si="172"/>
        <v>-1587944787491.1453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-1587944787491.1453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-6616436614.5464382</v>
      </c>
      <c r="L3697" s="444">
        <f t="shared" ca="1" si="172"/>
        <v>-1594561224105.6917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-1594561224105.6917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-6644005100.440382</v>
      </c>
      <c r="L3698" s="444">
        <f t="shared" ca="1" si="172"/>
        <v>-1601205229206.1321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-1601205229206.1321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-6671688455.0255499</v>
      </c>
      <c r="L3699" s="444">
        <f t="shared" ca="1" si="172"/>
        <v>-1607876917661.1577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-1607876917661.1577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-6699487156.9214907</v>
      </c>
      <c r="L3700" s="444">
        <f t="shared" ca="1" si="172"/>
        <v>-1614576404818.0791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-1614576404818.0791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-6727401686.7419958</v>
      </c>
      <c r="L3701" s="444">
        <f t="shared" ca="1" si="172"/>
        <v>-1621303806504.821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-1621303806504.821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-6755432527.1034212</v>
      </c>
      <c r="L3702" s="444">
        <f t="shared" ca="1" si="172"/>
        <v>-1628059239031.9246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-1628059239031.9246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-6783580162.6330185</v>
      </c>
      <c r="L3703" s="444">
        <f t="shared" ca="1" si="172"/>
        <v>-1634842819194.5576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-1634842819194.5576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-6811845079.9773235</v>
      </c>
      <c r="L3704" s="444">
        <f t="shared" ca="1" si="172"/>
        <v>-1641654664274.5349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-1641654664274.5349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-6840227767.8105621</v>
      </c>
      <c r="L3705" s="444">
        <f t="shared" ca="1" si="172"/>
        <v>-1648494892042.3455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-1648494892042.3455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-6868728716.8431063</v>
      </c>
      <c r="L3706" s="444">
        <f t="shared" ca="1" si="172"/>
        <v>-1655363620759.1885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-1655363620759.1885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-6897348419.8299522</v>
      </c>
      <c r="L3707" s="444">
        <f t="shared" ca="1" si="172"/>
        <v>-1662260969179.0183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-1662260969179.0183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-6926087371.5792427</v>
      </c>
      <c r="L3708" s="444">
        <f t="shared" ca="1" si="172"/>
        <v>-1669187056550.5977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-1669187056550.5977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-6954946068.9608231</v>
      </c>
      <c r="L3709" s="444">
        <f t="shared" ca="1" si="172"/>
        <v>-1676142002619.5586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-1676142002619.5586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-6983925010.9148273</v>
      </c>
      <c r="L3710" s="444">
        <f t="shared" ca="1" si="172"/>
        <v>-1683125927630.4734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-1683125927630.4734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-7013024698.4603052</v>
      </c>
      <c r="L3711" s="444">
        <f t="shared" ca="1" si="172"/>
        <v>-1690138952328.9336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-1690138952328.9336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-7042245634.7038898</v>
      </c>
      <c r="L3712" s="444">
        <f t="shared" ca="1" si="172"/>
        <v>-1697181197963.6375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-1697181197963.6375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-7071588324.8484888</v>
      </c>
      <c r="L3713" s="444">
        <f t="shared" ca="1" si="172"/>
        <v>-1704252786288.4858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-1704252786288.4858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-7101053276.2020245</v>
      </c>
      <c r="L3714" s="444">
        <f t="shared" ca="1" si="172"/>
        <v>-1711353839564.6877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-1711353839564.6877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-7130640998.1861992</v>
      </c>
      <c r="L3715" s="444">
        <f t="shared" ca="1" si="172"/>
        <v>-1718484480562.874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-1718484480562.874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-7160352002.3453083</v>
      </c>
      <c r="L3716" s="444">
        <f t="shared" ca="1" si="172"/>
        <v>-1725644832565.2192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-1725644832565.2192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-7190186802.3550797</v>
      </c>
      <c r="L3717" s="444">
        <f t="shared" ca="1" si="172"/>
        <v>-1732835019367.5742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-1732835019367.5742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-7220145914.031559</v>
      </c>
      <c r="L3718" s="444">
        <f t="shared" ca="1" si="172"/>
        <v>-1740055165281.6057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-1740055165281.6057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-7250229855.340023</v>
      </c>
      <c r="L3719" s="444">
        <f t="shared" ca="1" si="172"/>
        <v>-1747305395136.9458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-1747305395136.9458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-7280439146.4039421</v>
      </c>
      <c r="L3720" s="444">
        <f t="shared" ca="1" si="172"/>
        <v>-1754585834283.3499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-1754585834283.3499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-7310774309.5139589</v>
      </c>
      <c r="L3721" s="444">
        <f t="shared" ca="1" si="172"/>
        <v>-1761896608592.8638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-1761896608592.8638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-7341235869.1369324</v>
      </c>
      <c r="L3722" s="444">
        <f t="shared" ca="1" si="172"/>
        <v>-1769237844462.0007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-1769237844462.0007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-7371824351.9250031</v>
      </c>
      <c r="L3723" s="444">
        <f t="shared" ca="1" si="172"/>
        <v>-1776609668813.9258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-1776609668813.9258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-7402540286.7246904</v>
      </c>
      <c r="L3724" s="444">
        <f t="shared" ca="1" si="172"/>
        <v>-1784012209100.6504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-1784012209100.6504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-7433384204.5860434</v>
      </c>
      <c r="L3725" s="444">
        <f t="shared" ca="1" si="172"/>
        <v>-1791445593305.2363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-1791445593305.2363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-7464356638.7718182</v>
      </c>
      <c r="L3726" s="444">
        <f t="shared" ca="1" si="172"/>
        <v>-1798909949944.0081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-1798909949944.0081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-7495458124.7666998</v>
      </c>
      <c r="L3727" s="444">
        <f t="shared" ca="1" si="172"/>
        <v>-1806405408068.7747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-1806405408068.7747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-7526689200.286561</v>
      </c>
      <c r="L3728" s="444">
        <f t="shared" ca="1" si="172"/>
        <v>-1813932097269.0613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-1813932097269.0613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-7558050405.287755</v>
      </c>
      <c r="L3729" s="444">
        <f t="shared" ca="1" si="172"/>
        <v>-1821490147674.3491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-1821490147674.3491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-7589542281.9764538</v>
      </c>
      <c r="L3730" s="444">
        <f t="shared" ca="1" si="172"/>
        <v>-1829079689956.3257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-1829079689956.3257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-7621165374.8180227</v>
      </c>
      <c r="L3731" s="444">
        <f t="shared" ca="1" si="172"/>
        <v>-1836700855331.1438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-1836700855331.1438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-7652920230.5464325</v>
      </c>
      <c r="L3732" s="444">
        <f t="shared" ca="1" si="172"/>
        <v>-1844353775561.6902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-1844353775561.6902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-7684807398.1737089</v>
      </c>
      <c r="L3733" s="444">
        <f t="shared" ca="1" si="172"/>
        <v>-1852038582959.864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-1852038582959.864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-7716827428.9994335</v>
      </c>
      <c r="L3734" s="444">
        <f t="shared" ca="1" si="172"/>
        <v>-1859755410388.8635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-1859755410388.8635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-7748980876.620265</v>
      </c>
      <c r="L3735" s="444">
        <f t="shared" ca="1" si="172"/>
        <v>-1867504391265.4839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-1867504391265.4839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-7781268296.939517</v>
      </c>
      <c r="L3736" s="444">
        <f t="shared" ca="1" si="172"/>
        <v>-1875285659562.4233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-1875285659562.4233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-7813690248.1767645</v>
      </c>
      <c r="L3737" s="444">
        <f t="shared" ca="1" si="172"/>
        <v>-1883099349810.6001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-1883099349810.6001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-7846247290.8775015</v>
      </c>
      <c r="L3738" s="444">
        <f t="shared" ca="1" si="172"/>
        <v>-1890945597101.4775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-1890945597101.4775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-7878939987.922823</v>
      </c>
      <c r="L3739" s="444">
        <f t="shared" ca="1" si="172"/>
        <v>-1898824537089.4004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-1898824537089.4004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-7911768904.5391674</v>
      </c>
      <c r="L3740" s="444">
        <f t="shared" ca="1" si="172"/>
        <v>-1906736305993.9395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-1906736305993.9395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-7944734608.3080807</v>
      </c>
      <c r="L3741" s="444">
        <f t="shared" ca="1" si="172"/>
        <v>-1914681040602.2476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-1914681040602.2476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-7977837669.1760311</v>
      </c>
      <c r="L3742" s="444">
        <f t="shared" ca="1" si="172"/>
        <v>-1922658878271.4236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-1922658878271.4236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-8011078659.4642649</v>
      </c>
      <c r="L3743" s="444">
        <f t="shared" ca="1" si="172"/>
        <v>-1930669956930.8879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-1930669956930.8879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-8044458153.8786983</v>
      </c>
      <c r="L3744" s="444">
        <f t="shared" ca="1" si="172"/>
        <v>-1938714415084.7666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-1938714415084.7666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-8077976729.5198593</v>
      </c>
      <c r="L3745" s="444">
        <f t="shared" ca="1" si="172"/>
        <v>-1946792391814.2864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-1946792391814.2864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-8111634965.8928585</v>
      </c>
      <c r="L3746" s="444">
        <f t="shared" ca="1" si="172"/>
        <v>-1954904026780.1792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-1954904026780.1792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-8145433444.9174128</v>
      </c>
      <c r="L3747" s="444">
        <f t="shared" ca="1" si="172"/>
        <v>-1963049460225.0967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-1963049460225.0967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-8179372750.9379034</v>
      </c>
      <c r="L3748" s="444">
        <f t="shared" ca="1" si="172"/>
        <v>-1971228832976.0347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-1971228832976.0347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-8213453470.7334776</v>
      </c>
      <c r="L3749" s="444">
        <f t="shared" ca="1" si="172"/>
        <v>-1979442286446.7681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-1979442286446.7681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-8247676193.5282011</v>
      </c>
      <c r="L3750" s="444">
        <f t="shared" ca="1" si="172"/>
        <v>-1987689962640.2964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-1987689962640.2964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-8282041511.001235</v>
      </c>
      <c r="L3751" s="444">
        <f t="shared" ca="1" si="172"/>
        <v>-1995972004151.2976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-1995972004151.2976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-8316550017.2970743</v>
      </c>
      <c r="L3752" s="444">
        <f t="shared" ca="1" si="172"/>
        <v>-2004288554168.5947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-2004288554168.5947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-8351202309.0358114</v>
      </c>
      <c r="L3753" s="444">
        <f t="shared" ca="1" si="172"/>
        <v>-2012639756477.6306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-2012639756477.6306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-8385998985.3234606</v>
      </c>
      <c r="L3754" s="444">
        <f t="shared" ca="1" si="172"/>
        <v>-2021025755462.9541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-2021025755462.9541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-8420940647.7623091</v>
      </c>
      <c r="L3755" s="444">
        <f t="shared" ca="1" si="172"/>
        <v>-2029446696110.7163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-2029446696110.7163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-8456027900.461318</v>
      </c>
      <c r="L3756" s="444">
        <f t="shared" ca="1" si="172"/>
        <v>-2037902724011.1777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-2037902724011.1777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-8491261350.0465736</v>
      </c>
      <c r="L3757" s="444">
        <f t="shared" ca="1" si="172"/>
        <v>-2046393985361.2244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-2046393985361.2244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-8526641605.6717682</v>
      </c>
      <c r="L3758" s="444">
        <f t="shared" ca="1" si="172"/>
        <v>-2054920626966.8962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-2054920626966.8962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-8562169279.0287342</v>
      </c>
      <c r="L3759" s="444">
        <f t="shared" ca="1" si="172"/>
        <v>-2063482796245.925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-2063482796245.925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-8597844984.3580208</v>
      </c>
      <c r="L3760" s="444">
        <f t="shared" ca="1" si="172"/>
        <v>-2072080641230.283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-2072080641230.283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-8633669338.4595127</v>
      </c>
      <c r="L3761" s="444">
        <f t="shared" ca="1" si="172"/>
        <v>-2080714310568.7424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-2080714310568.7424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-8669642960.7030945</v>
      </c>
      <c r="L3762" s="444">
        <f t="shared" ca="1" si="172"/>
        <v>-2089383953529.4456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-2089383953529.4456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-8705766473.0393562</v>
      </c>
      <c r="L3763" s="444">
        <f t="shared" ca="1" si="172"/>
        <v>-2098089720002.4849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-2098089720002.4849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-8742040500.0103531</v>
      </c>
      <c r="L3764" s="444">
        <f t="shared" ca="1" si="172"/>
        <v>-2106831760502.4951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-2106831760502.4951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-8778465668.7603951</v>
      </c>
      <c r="L3765" s="444">
        <f t="shared" ca="1" si="172"/>
        <v>-2115610226171.2556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-2115610226171.2556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-8815042609.0468979</v>
      </c>
      <c r="L3766" s="444">
        <f t="shared" ca="1" si="172"/>
        <v>-2124425268780.3025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-2124425268780.3025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-8851771953.2512608</v>
      </c>
      <c r="L3767" s="444">
        <f t="shared" ca="1" si="172"/>
        <v>-2133277040733.5537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-2133277040733.5537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-8888654336.3898067</v>
      </c>
      <c r="L3768" s="444">
        <f t="shared" ca="1" si="172"/>
        <v>-2142165695069.9436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-2142165695069.9436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-8925690396.1247654</v>
      </c>
      <c r="L3769" s="444">
        <f t="shared" ca="1" si="172"/>
        <v>-2151091385466.0684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-2151091385466.0684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-8962880772.7752838</v>
      </c>
      <c r="L3770" s="444">
        <f t="shared" ca="1" si="172"/>
        <v>-2160054266238.8438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-2160054266238.8438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-9000226109.328516</v>
      </c>
      <c r="L3771" s="444">
        <f t="shared" ca="1" si="172"/>
        <v>-2169054492348.1724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-2169054492348.1724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-9037727051.4507179</v>
      </c>
      <c r="L3772" s="444">
        <f t="shared" ca="1" si="172"/>
        <v>-2178092219399.623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-2178092219399.623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-9075384247.4984283</v>
      </c>
      <c r="L3773" s="444">
        <f t="shared" ca="1" si="172"/>
        <v>-2187167603647.1216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-2187167603647.1216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-9113198348.5296726</v>
      </c>
      <c r="L3774" s="444">
        <f t="shared" ca="1" si="172"/>
        <v>-2196280801995.6514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-2196280801995.6514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-9151170008.3152142</v>
      </c>
      <c r="L3775" s="444">
        <f t="shared" ca="1" si="172"/>
        <v>-2205431972003.9668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-2205431972003.9668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-9189299883.3498611</v>
      </c>
      <c r="L3776" s="444">
        <f t="shared" ca="1" si="172"/>
        <v>-2214621271887.3169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-2214621271887.3169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-9227588632.863821</v>
      </c>
      <c r="L3777" s="444">
        <f t="shared" ca="1" si="172"/>
        <v>-2223848860520.1807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-2223848860520.1807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-9266036918.8340855</v>
      </c>
      <c r="L3778" s="444">
        <f t="shared" ca="1" si="172"/>
        <v>-2233114897439.0146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-2233114897439.0146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-9304645405.9958935</v>
      </c>
      <c r="L3779" s="444">
        <f t="shared" ca="1" si="172"/>
        <v>-2242419542845.0107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-2242419542845.0107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-9343414761.8542118</v>
      </c>
      <c r="L3780" s="444">
        <f t="shared" ca="1" si="172"/>
        <v>-2251762957606.8647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-2251762957606.8647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-9382345656.6952705</v>
      </c>
      <c r="L3781" s="444">
        <f t="shared" ca="1" si="172"/>
        <v>-2261145303263.5601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-2261145303263.5601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-9421438763.5981674</v>
      </c>
      <c r="L3782" s="444">
        <f t="shared" ca="1" si="172"/>
        <v>-2270566742027.1582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-2270566742027.1582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-9460694758.4464931</v>
      </c>
      <c r="L3783" s="444">
        <f t="shared" ca="1" si="172"/>
        <v>-2280027436785.6045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-2280027436785.6045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-9500114319.9400177</v>
      </c>
      <c r="L3784" s="444">
        <f t="shared" ca="1" si="172"/>
        <v>-2289527551105.5444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-2289527551105.5444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-9539698129.6064358</v>
      </c>
      <c r="L3785" s="444">
        <f t="shared" ca="1" si="172"/>
        <v>-2299067249235.1509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-2299067249235.1509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-9579446871.8131294</v>
      </c>
      <c r="L3786" s="444">
        <f t="shared" ca="1" si="172"/>
        <v>-2308646696106.9639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-2308646696106.9639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-9619361233.7790165</v>
      </c>
      <c r="L3787" s="444">
        <f t="shared" ca="1" si="172"/>
        <v>-2318266057340.7427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-2318266057340.7427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-9659441905.5864277</v>
      </c>
      <c r="L3788" s="444">
        <f t="shared" ca="1" si="172"/>
        <v>-2327925499246.3291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-2327925499246.3291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-9699689580.193037</v>
      </c>
      <c r="L3789" s="444">
        <f t="shared" ca="1" si="172"/>
        <v>-2337625188826.522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-2337625188826.522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-9740104953.4438419</v>
      </c>
      <c r="L3790" s="444">
        <f t="shared" ca="1" si="172"/>
        <v>-2347365293779.9658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-2347365293779.9658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-9780688724.0831909</v>
      </c>
      <c r="L3791" s="444">
        <f t="shared" ca="1" si="172"/>
        <v>-2357145982504.0488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-2357145982504.0488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-9821441593.7668705</v>
      </c>
      <c r="L3792" s="444">
        <f t="shared" ca="1" si="172"/>
        <v>-2366967424097.8159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-2366967424097.8159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-9862364267.0742321</v>
      </c>
      <c r="L3793" s="444">
        <f t="shared" ca="1" si="172"/>
        <v>-2376829788364.8901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-2376829788364.8901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-9903457451.5203762</v>
      </c>
      <c r="L3794" s="444">
        <f t="shared" ca="1" si="172"/>
        <v>-2386733245816.4106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-2386733245816.4106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-9944721857.5683784</v>
      </c>
      <c r="L3795" s="444">
        <f t="shared" ca="1" si="172"/>
        <v>-2396677967673.979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-2396677967673.979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-9986158198.6415787</v>
      </c>
      <c r="L3796" s="444">
        <f t="shared" ca="1" si="172"/>
        <v>-2406664125872.6206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-2406664125872.6206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-10027767191.13592</v>
      </c>
      <c r="L3797" s="444">
        <f t="shared" ca="1" si="172"/>
        <v>-2416691893063.7563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-2416691893063.7563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-10069549554.432318</v>
      </c>
      <c r="L3798" s="444">
        <f t="shared" ca="1" si="172"/>
        <v>-2426761442618.1885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-2426761442618.1885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-10111506010.909119</v>
      </c>
      <c r="L3799" s="444">
        <f t="shared" ca="1" si="172"/>
        <v>-2436872948629.0977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-2436872948629.0977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-10153637285.954573</v>
      </c>
      <c r="L3800" s="444">
        <f t="shared" ca="1" si="172"/>
        <v>-2447026585915.0522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-2447026585915.0522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-10195944107.979383</v>
      </c>
      <c r="L3801" s="444">
        <f t="shared" ca="1" si="172"/>
        <v>-2457222530023.0317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-2457222530023.0317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-10238427208.429298</v>
      </c>
      <c r="L3802" s="444">
        <f t="shared" ca="1" si="172"/>
        <v>-2467460957231.4609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-2467460957231.4609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-10281087321.797754</v>
      </c>
      <c r="L3803" s="444">
        <f t="shared" ca="1" si="172"/>
        <v>-2477742044553.2588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-2477742044553.2588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-10323925185.638578</v>
      </c>
      <c r="L3804" s="444">
        <f t="shared" ca="1" si="172"/>
        <v>-2488065969738.8975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-2488065969738.8975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-10366941540.578739</v>
      </c>
      <c r="L3805" s="444">
        <f t="shared" ca="1" si="172"/>
        <v>-2498432911279.4761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-2498432911279.4761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-10410137130.33115</v>
      </c>
      <c r="L3806" s="444">
        <f t="shared" ca="1" si="172"/>
        <v>-2508843048409.8071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-2508843048409.8071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-10453512701.707529</v>
      </c>
      <c r="L3807" s="444">
        <f t="shared" ca="1" si="172"/>
        <v>-2519296561111.5146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-2519296561111.5146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-10497069004.631311</v>
      </c>
      <c r="L3808" s="444">
        <f t="shared" ca="1" si="172"/>
        <v>-2529793630116.146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-2529793630116.146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-10540806792.150608</v>
      </c>
      <c r="L3809" s="444">
        <f t="shared" ca="1" si="172"/>
        <v>-2540334436908.2964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-2540334436908.2964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-10584726820.451235</v>
      </c>
      <c r="L3810" s="444">
        <f t="shared" ca="1" si="172"/>
        <v>-2550919163728.7476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-2550919163728.7476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-10628829848.869781</v>
      </c>
      <c r="L3811" s="444">
        <f t="shared" ca="1" si="172"/>
        <v>-2561547993577.6172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-2561547993577.6172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-10673116639.906738</v>
      </c>
      <c r="L3812" s="444">
        <f t="shared" ca="1" si="172"/>
        <v>-2572221110217.5239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-2572221110217.5239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-10717587959.239683</v>
      </c>
      <c r="L3813" s="444">
        <f t="shared" ca="1" si="172"/>
        <v>-2582938698176.7637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-2582938698176.7637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-10762244575.736515</v>
      </c>
      <c r="L3814" s="444">
        <f t="shared" ca="1" si="172"/>
        <v>-2593700942752.5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-2593700942752.5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-10807087261.46875</v>
      </c>
      <c r="L3815" s="444">
        <f t="shared" ca="1" si="172"/>
        <v>-2604508030013.9688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-2604508030013.9688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-10852116791.724869</v>
      </c>
      <c r="L3816" s="444">
        <f t="shared" ca="1" si="172"/>
        <v>-2615360146805.6938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-2615360146805.6938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-10897333945.023724</v>
      </c>
      <c r="L3817" s="444">
        <f t="shared" ca="1" si="172"/>
        <v>-2626257480750.7178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-2626257480750.7178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-10942739503.127991</v>
      </c>
      <c r="L3818" s="444">
        <f t="shared" ca="1" si="172"/>
        <v>-2637200220253.8457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-2637200220253.8457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-10988334251.05769</v>
      </c>
      <c r="L3819" s="444">
        <f t="shared" ca="1" si="172"/>
        <v>-2648188554504.9033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-2648188554504.9033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-11034118977.103764</v>
      </c>
      <c r="L3820" s="444">
        <f t="shared" ca="1" si="172"/>
        <v>-2659222673482.0073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-2659222673482.0073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-11080094472.841698</v>
      </c>
      <c r="L3821" s="444">
        <f t="shared" ca="1" si="172"/>
        <v>-2670302767954.8491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-2670302767954.8491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-11126261533.145205</v>
      </c>
      <c r="L3822" s="444">
        <f t="shared" ca="1" si="172"/>
        <v>-2681429029487.9941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-2681429029487.9941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-11172620956.199976</v>
      </c>
      <c r="L3823" s="444">
        <f t="shared" ca="1" si="172"/>
        <v>-2692601650444.1943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-2692601650444.1943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-11219173543.517477</v>
      </c>
      <c r="L3824" s="444">
        <f t="shared" ca="1" si="172"/>
        <v>-2703820823987.7119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-2703820823987.7119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-11265920099.948799</v>
      </c>
      <c r="L3825" s="444">
        <f t="shared" ca="1" si="172"/>
        <v>-2715086744087.6606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-2715086744087.6606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-11312861433.698586</v>
      </c>
      <c r="L3826" s="444">
        <f t="shared" ca="1" si="172"/>
        <v>-2726399605521.3594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-2726399605521.3594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-11359998356.338997</v>
      </c>
      <c r="L3827" s="444">
        <f t="shared" ca="1" si="172"/>
        <v>-2737759603877.6982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-2737759603877.6982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-11407331682.823742</v>
      </c>
      <c r="L3828" s="444">
        <f t="shared" ca="1" si="172"/>
        <v>-2749166935560.522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-2749166935560.522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-11454862231.502174</v>
      </c>
      <c r="L3829" s="444">
        <f t="shared" ca="1" si="172"/>
        <v>-2760621797792.0239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-2760621797792.0239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-11502590824.133432</v>
      </c>
      <c r="L3830" s="444">
        <f t="shared" ca="1" si="172"/>
        <v>-2772124388616.1572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-2772124388616.1572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-11550518285.900656</v>
      </c>
      <c r="L3831" s="444">
        <f t="shared" ca="1" si="172"/>
        <v>-2783674906902.0581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-2783674906902.0581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-11598645445.425241</v>
      </c>
      <c r="L3832" s="444">
        <f t="shared" ca="1" si="172"/>
        <v>-2795273552347.4834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-2795273552347.4834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-11646973134.781181</v>
      </c>
      <c r="L3833" s="444">
        <f t="shared" ref="L3833:L4087" ca="1" si="177">I3833-J3833+K3833</f>
        <v>-2806920525482.2646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-2806920525482.2646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-11695502189.509436</v>
      </c>
      <c r="L3834" s="444">
        <f t="shared" ca="1" si="177"/>
        <v>-2818616027671.7739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-2818616027671.7739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-11744233448.632391</v>
      </c>
      <c r="L3835" s="444">
        <f t="shared" ca="1" si="177"/>
        <v>-2830360261120.4063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-2830360261120.4063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-11793167754.66836</v>
      </c>
      <c r="L3836" s="444">
        <f t="shared" ca="1" si="177"/>
        <v>-2842153428875.0747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-2842153428875.0747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-11842305953.646145</v>
      </c>
      <c r="L3837" s="444">
        <f t="shared" ca="1" si="177"/>
        <v>-2853995734828.7207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-2853995734828.7207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-11891648895.119669</v>
      </c>
      <c r="L3838" s="444">
        <f t="shared" ca="1" si="177"/>
        <v>-2865887383723.8403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-2865887383723.8403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-11941197432.182669</v>
      </c>
      <c r="L3839" s="444">
        <f t="shared" ca="1" si="177"/>
        <v>-2877828581156.0229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-2877828581156.0229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-11990952421.483429</v>
      </c>
      <c r="L3840" s="444">
        <f t="shared" ca="1" si="177"/>
        <v>-2889819533577.5063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-2889819533577.5063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-12040914723.239609</v>
      </c>
      <c r="L3841" s="444">
        <f t="shared" ca="1" si="177"/>
        <v>-2901860448300.7461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-2901860448300.7461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-12091085201.253109</v>
      </c>
      <c r="L3842" s="444">
        <f t="shared" ca="1" si="177"/>
        <v>-2913951533501.999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-2913951533501.999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-12141464722.924995</v>
      </c>
      <c r="L3843" s="444">
        <f t="shared" ca="1" si="177"/>
        <v>-2926092998224.9238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-2926092998224.9238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-12192054159.270515</v>
      </c>
      <c r="L3844" s="444">
        <f t="shared" ca="1" si="177"/>
        <v>-2938285052384.1943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-2938285052384.1943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-12242854384.934143</v>
      </c>
      <c r="L3845" s="444">
        <f t="shared" ca="1" si="177"/>
        <v>-2950527906769.1284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-2950527906769.1284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-12293866278.204702</v>
      </c>
      <c r="L3846" s="444">
        <f t="shared" ca="1" si="177"/>
        <v>-2962821773047.333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-2962821773047.333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-12345090721.030554</v>
      </c>
      <c r="L3847" s="444">
        <f t="shared" ca="1" si="177"/>
        <v>-2975166863768.3638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-2975166863768.3638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-12396528599.034849</v>
      </c>
      <c r="L3848" s="444">
        <f t="shared" ca="1" si="177"/>
        <v>-2987563392367.3984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-2987563392367.3984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-12448180801.530827</v>
      </c>
      <c r="L3849" s="444">
        <f t="shared" ca="1" si="177"/>
        <v>-3000011573168.9292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-3000011573168.9292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-12500048221.537205</v>
      </c>
      <c r="L3850" s="444">
        <f t="shared" ca="1" si="177"/>
        <v>-3012511621390.4663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-3012511621390.4663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-12552131755.79361</v>
      </c>
      <c r="L3851" s="444">
        <f t="shared" ca="1" si="177"/>
        <v>-3025063753146.2598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-3025063753146.2598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-12604432304.776083</v>
      </c>
      <c r="L3852" s="444">
        <f t="shared" ca="1" si="177"/>
        <v>-3037668185451.0356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-3037668185451.0356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-12656950772.712648</v>
      </c>
      <c r="L3853" s="444">
        <f t="shared" ca="1" si="177"/>
        <v>-3050325136223.7485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-3050325136223.7485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-12709688067.598951</v>
      </c>
      <c r="L3854" s="444">
        <f t="shared" ca="1" si="177"/>
        <v>-3063034824291.3477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-3063034824291.3477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-12762645101.213949</v>
      </c>
      <c r="L3855" s="444">
        <f t="shared" ca="1" si="177"/>
        <v>-3075797469392.5615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-3075797469392.5615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-12815822789.135674</v>
      </c>
      <c r="L3856" s="444">
        <f t="shared" ca="1" si="177"/>
        <v>-3088613292181.6973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-3088613292181.6973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-12869222050.757072</v>
      </c>
      <c r="L3857" s="444">
        <f t="shared" ca="1" si="177"/>
        <v>-3101482514232.4541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-3101482514232.4541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-12922843809.301891</v>
      </c>
      <c r="L3858" s="444">
        <f t="shared" ca="1" si="177"/>
        <v>-3114405358041.7559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-3114405358041.7559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-12976688991.840649</v>
      </c>
      <c r="L3859" s="444">
        <f t="shared" ca="1" si="177"/>
        <v>-3127382047033.5967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-3127382047033.5967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-13030758529.306652</v>
      </c>
      <c r="L3860" s="444">
        <f t="shared" ca="1" si="177"/>
        <v>-3140412805562.9033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-3140412805562.9033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-13085053356.512096</v>
      </c>
      <c r="L3861" s="444">
        <f t="shared" ca="1" si="177"/>
        <v>-3153497858919.4155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-3153497858919.4155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-13139574412.16423</v>
      </c>
      <c r="L3862" s="444">
        <f t="shared" ca="1" si="177"/>
        <v>-3166637433331.5796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-3166637433331.5796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-13194322638.881582</v>
      </c>
      <c r="L3863" s="444">
        <f t="shared" ca="1" si="177"/>
        <v>-3179831755970.4609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-3179831755970.4609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-13249298983.210255</v>
      </c>
      <c r="L3864" s="444">
        <f t="shared" ca="1" si="177"/>
        <v>-3193081054953.6714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-3193081054953.6714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-13304504395.640297</v>
      </c>
      <c r="L3865" s="444">
        <f t="shared" ca="1" si="177"/>
        <v>-3206385559349.3115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-3206385559349.3115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-13359939830.622131</v>
      </c>
      <c r="L3866" s="444">
        <f t="shared" ca="1" si="177"/>
        <v>-3219745499179.9336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-3219745499179.9336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-13415606246.583057</v>
      </c>
      <c r="L3867" s="444">
        <f t="shared" ca="1" si="177"/>
        <v>-3233161105426.5166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-3233161105426.5166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-13471504605.943819</v>
      </c>
      <c r="L3868" s="444">
        <f t="shared" ca="1" si="177"/>
        <v>-3246632610032.4604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-3246632610032.4604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-13527635875.135252</v>
      </c>
      <c r="L3869" s="444">
        <f t="shared" ca="1" si="177"/>
        <v>-3260160245907.5957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-3260160245907.5957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-13584001024.614983</v>
      </c>
      <c r="L3870" s="444">
        <f t="shared" ca="1" si="177"/>
        <v>-3273744246932.2104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-3273744246932.2104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-13640601028.884211</v>
      </c>
      <c r="L3871" s="444">
        <f t="shared" ca="1" si="177"/>
        <v>-3287384847961.0947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-3287384847961.0947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-13697436866.50456</v>
      </c>
      <c r="L3872" s="444">
        <f t="shared" ca="1" si="177"/>
        <v>-3301082284827.5991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-3301082284827.5991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-13754509520.114996</v>
      </c>
      <c r="L3873" s="444">
        <f t="shared" ca="1" si="177"/>
        <v>-3314836794347.7144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-3314836794347.7144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-13811819976.448809</v>
      </c>
      <c r="L3874" s="444">
        <f t="shared" ca="1" si="177"/>
        <v>-3328648614324.1631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-3328648614324.1631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-13869369226.350679</v>
      </c>
      <c r="L3875" s="444">
        <f t="shared" ca="1" si="177"/>
        <v>-3342517983550.5137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-3342517983550.5137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-13927158264.793806</v>
      </c>
      <c r="L3876" s="444">
        <f t="shared" ca="1" si="177"/>
        <v>-3356445141815.3076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-3356445141815.3076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-13985188090.897116</v>
      </c>
      <c r="L3877" s="444">
        <f t="shared" ca="1" si="177"/>
        <v>-3370430329906.2046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-3370430329906.2046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-14043459707.942518</v>
      </c>
      <c r="L3878" s="444">
        <f t="shared" ca="1" si="177"/>
        <v>-3384473789614.147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-3384473789614.147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-14101974123.392279</v>
      </c>
      <c r="L3879" s="444">
        <f t="shared" ca="1" si="177"/>
        <v>-3398575763737.5391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-3398575763737.5391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-14160732348.906412</v>
      </c>
      <c r="L3880" s="444">
        <f t="shared" ca="1" si="177"/>
        <v>-3412736496086.4453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-3412736496086.4453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-14219735400.360189</v>
      </c>
      <c r="L3881" s="444">
        <f t="shared" ca="1" si="177"/>
        <v>-3426956231486.8057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-3426956231486.8057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-14278984297.861691</v>
      </c>
      <c r="L3882" s="444">
        <f t="shared" ca="1" si="177"/>
        <v>-3441235215784.6675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-3441235215784.6675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-14338480065.769445</v>
      </c>
      <c r="L3883" s="444">
        <f t="shared" ca="1" si="177"/>
        <v>-3455573695850.437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-3455573695850.437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-14398223732.710154</v>
      </c>
      <c r="L3884" s="444">
        <f t="shared" ca="1" si="177"/>
        <v>-3469971919583.147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-3469971919583.147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-14458216331.596445</v>
      </c>
      <c r="L3885" s="444">
        <f t="shared" ca="1" si="177"/>
        <v>-3484430135914.7437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-3484430135914.7437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-14518458899.644768</v>
      </c>
      <c r="L3886" s="444">
        <f t="shared" ca="1" si="177"/>
        <v>-3498948594814.3882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-3498948594814.3882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-14578952478.393284</v>
      </c>
      <c r="L3887" s="444">
        <f t="shared" ca="1" si="177"/>
        <v>-3513527547292.7813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-3513527547292.7813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-14639698113.719921</v>
      </c>
      <c r="L3888" s="444">
        <f t="shared" ca="1" si="177"/>
        <v>-3528167245406.501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-3528167245406.501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-14700696855.86042</v>
      </c>
      <c r="L3889" s="444">
        <f t="shared" ca="1" si="177"/>
        <v>-3542867942262.3613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-3542867942262.3613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-14761949759.426508</v>
      </c>
      <c r="L3890" s="444">
        <f t="shared" ca="1" si="177"/>
        <v>-3557629892021.7876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-3557629892021.7876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-14823457883.424114</v>
      </c>
      <c r="L3891" s="444">
        <f t="shared" ca="1" si="177"/>
        <v>-3572453349905.2119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-3572453349905.2119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-14885222291.271713</v>
      </c>
      <c r="L3892" s="444">
        <f t="shared" ca="1" si="177"/>
        <v>-3587338572196.4834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-3587338572196.4834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-14947244050.81868</v>
      </c>
      <c r="L3893" s="444">
        <f t="shared" ca="1" si="177"/>
        <v>-3602285816247.3022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-3602285816247.3022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-15009524234.363762</v>
      </c>
      <c r="L3894" s="444">
        <f t="shared" ca="1" si="177"/>
        <v>-3617295340481.666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-3617295340481.666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-15072063918.673609</v>
      </c>
      <c r="L3895" s="444">
        <f t="shared" ca="1" si="177"/>
        <v>-3632367404400.3398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-3632367404400.3398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-15134864185.001415</v>
      </c>
      <c r="L3896" s="444">
        <f t="shared" ca="1" si="177"/>
        <v>-3647502268585.3413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-3647502268585.3413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-15197926119.105591</v>
      </c>
      <c r="L3897" s="444">
        <f t="shared" ca="1" si="177"/>
        <v>-3662700194704.4468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-3662700194704.4468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-15261250811.268526</v>
      </c>
      <c r="L3898" s="444">
        <f t="shared" ca="1" si="177"/>
        <v>-3677961445515.7153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-3677961445515.7153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-15324839356.315481</v>
      </c>
      <c r="L3899" s="444">
        <f t="shared" ca="1" si="177"/>
        <v>-3693286284872.0308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-3693286284872.0308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-15388692853.633461</v>
      </c>
      <c r="L3900" s="444">
        <f t="shared" ca="1" si="177"/>
        <v>-3708674977725.6641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-3708674977725.6641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-15452812407.190269</v>
      </c>
      <c r="L3901" s="444">
        <f t="shared" ca="1" si="177"/>
        <v>-3724127790132.8545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-3724127790132.8545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-15517199125.55356</v>
      </c>
      <c r="L3902" s="444">
        <f t="shared" ca="1" si="177"/>
        <v>-3739644989258.4082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-3739644989258.4082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-15581854121.910034</v>
      </c>
      <c r="L3903" s="444">
        <f t="shared" ca="1" si="177"/>
        <v>-3755226843380.3184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-3755226843380.3184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-15646778514.08466</v>
      </c>
      <c r="L3904" s="444">
        <f t="shared" ca="1" si="177"/>
        <v>-3770873621894.4028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-3770873621894.4028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-15711973424.560013</v>
      </c>
      <c r="L3905" s="444">
        <f t="shared" ca="1" si="177"/>
        <v>-3786585595318.9629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-3786585595318.9629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-15777439980.49568</v>
      </c>
      <c r="L3906" s="444">
        <f t="shared" ca="1" si="177"/>
        <v>-3802363035299.4585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-3802363035299.4585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-15843179313.747744</v>
      </c>
      <c r="L3907" s="444">
        <f t="shared" ca="1" si="177"/>
        <v>-3818206214613.2061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-3818206214613.2061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-15909192560.888359</v>
      </c>
      <c r="L3908" s="444">
        <f t="shared" ca="1" si="177"/>
        <v>-3834115407174.0942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-3834115407174.0942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-15975480863.225393</v>
      </c>
      <c r="L3909" s="444">
        <f t="shared" ca="1" si="177"/>
        <v>-3850090888037.3198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-3850090888037.3198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-16042045366.822166</v>
      </c>
      <c r="L3910" s="444">
        <f t="shared" ca="1" si="177"/>
        <v>-3866132933404.1421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-3866132933404.1421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-16108887222.517258</v>
      </c>
      <c r="L3911" s="444">
        <f t="shared" ca="1" si="177"/>
        <v>-3882241820626.6592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-3882241820626.6592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-16176007585.944412</v>
      </c>
      <c r="L3912" s="444">
        <f t="shared" ca="1" si="177"/>
        <v>-3898417828212.6035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-3898417828212.6035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-16243407617.552515</v>
      </c>
      <c r="L3913" s="444">
        <f t="shared" ca="1" si="177"/>
        <v>-3914661235830.1563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-3914661235830.1563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-16311088482.62565</v>
      </c>
      <c r="L3914" s="444">
        <f t="shared" ca="1" si="177"/>
        <v>-3930972324312.7817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-3930972324312.7817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-16379051351.303255</v>
      </c>
      <c r="L3915" s="444">
        <f t="shared" ca="1" si="177"/>
        <v>-3947351375664.085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-3947351375664.085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-16447297398.600353</v>
      </c>
      <c r="L3916" s="444">
        <f t="shared" ca="1" si="177"/>
        <v>-3963798673062.6855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-3963798673062.6855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-16515827804.427855</v>
      </c>
      <c r="L3917" s="444">
        <f t="shared" ca="1" si="177"/>
        <v>-3980314500867.1133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-3980314500867.1133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-16584643753.612974</v>
      </c>
      <c r="L3918" s="444">
        <f t="shared" ca="1" si="177"/>
        <v>-3996899144620.7261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-3996899144620.7261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-16653746435.919691</v>
      </c>
      <c r="L3919" s="444">
        <f t="shared" ca="1" si="177"/>
        <v>-4013552891056.646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-4013552891056.646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-16723137046.069361</v>
      </c>
      <c r="L3920" s="444">
        <f t="shared" ca="1" si="177"/>
        <v>-4030276028102.7153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-4030276028102.7153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-16792816783.761314</v>
      </c>
      <c r="L3921" s="444">
        <f t="shared" ca="1" si="177"/>
        <v>-4047068844886.4766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-4047068844886.4766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-16862786853.693651</v>
      </c>
      <c r="L3922" s="444">
        <f t="shared" ca="1" si="177"/>
        <v>-4063931631740.1704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-4063931631740.1704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-16933048465.584044</v>
      </c>
      <c r="L3923" s="444">
        <f t="shared" ca="1" si="177"/>
        <v>-4080864680205.7544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-4080864680205.7544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-17003602834.190641</v>
      </c>
      <c r="L3924" s="444">
        <f t="shared" ca="1" si="177"/>
        <v>-4097868283039.9448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-4097868283039.9448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-17074451179.333105</v>
      </c>
      <c r="L3925" s="444">
        <f t="shared" ca="1" si="177"/>
        <v>-4114942734219.2778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-4114942734219.2778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-17145594725.913658</v>
      </c>
      <c r="L3926" s="444">
        <f t="shared" ca="1" si="177"/>
        <v>-4132088328945.1914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-4132088328945.1914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-17217034703.938293</v>
      </c>
      <c r="L3927" s="444">
        <f t="shared" ca="1" si="177"/>
        <v>-4149305363649.1299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-4149305363649.1299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-17288772348.53804</v>
      </c>
      <c r="L3928" s="444">
        <f t="shared" ca="1" si="177"/>
        <v>-4166594135997.668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-4166594135997.668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-17360808899.990284</v>
      </c>
      <c r="L3929" s="444">
        <f t="shared" ca="1" si="177"/>
        <v>-4183954944897.6582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-4183954944897.6582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-17433145603.740246</v>
      </c>
      <c r="L3930" s="444">
        <f t="shared" ca="1" si="177"/>
        <v>-4201388090501.3984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-4201388090501.3984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-17505783710.422497</v>
      </c>
      <c r="L3931" s="444">
        <f t="shared" ca="1" si="177"/>
        <v>-4218893874211.8208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-4218893874211.8208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-17578724475.882587</v>
      </c>
      <c r="L3932" s="444">
        <f t="shared" ca="1" si="177"/>
        <v>-4236472598687.7036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-4236472598687.7036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-17651969161.198765</v>
      </c>
      <c r="L3933" s="444">
        <f t="shared" ca="1" si="177"/>
        <v>-4254124567848.9023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-4254124567848.9023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-17725519032.703758</v>
      </c>
      <c r="L3934" s="444">
        <f t="shared" ca="1" si="177"/>
        <v>-4271850086881.606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-4271850086881.606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-17799375362.006691</v>
      </c>
      <c r="L3935" s="444">
        <f t="shared" ca="1" si="177"/>
        <v>-4289649462243.6128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-4289649462243.6128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-17873539426.015057</v>
      </c>
      <c r="L3936" s="444">
        <f t="shared" ca="1" si="177"/>
        <v>-4307523001669.6279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-4307523001669.6279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-17948012506.956783</v>
      </c>
      <c r="L3937" s="444">
        <f t="shared" ca="1" si="177"/>
        <v>-4325471014176.5845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-4325471014176.5845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-18022795892.402435</v>
      </c>
      <c r="L3938" s="444">
        <f t="shared" ca="1" si="177"/>
        <v>-4343493810068.9868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-4343493810068.9868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-18097890875.287445</v>
      </c>
      <c r="L3939" s="444">
        <f t="shared" ca="1" si="177"/>
        <v>-4361591700944.2744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-4361591700944.2744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-18173298753.934475</v>
      </c>
      <c r="L3940" s="444">
        <f t="shared" ca="1" si="177"/>
        <v>-4379764999698.209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-4379764999698.209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-18249020832.075867</v>
      </c>
      <c r="L3941" s="444">
        <f t="shared" ca="1" si="177"/>
        <v>-4398014020530.2847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-4398014020530.2847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-18325058418.876186</v>
      </c>
      <c r="L3942" s="444">
        <f t="shared" ca="1" si="177"/>
        <v>-4416339078949.1611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-4416339078949.1611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-18401412828.954838</v>
      </c>
      <c r="L3943" s="444">
        <f t="shared" ca="1" si="177"/>
        <v>-4434740491778.1162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-4434740491778.1162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-18478085382.408817</v>
      </c>
      <c r="L3944" s="444">
        <f t="shared" ca="1" si="177"/>
        <v>-4453218577160.5254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-4453218577160.5254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-18555077404.835522</v>
      </c>
      <c r="L3945" s="444">
        <f t="shared" ca="1" si="177"/>
        <v>-4471773654565.3613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-4471773654565.3613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-18632390227.355671</v>
      </c>
      <c r="L3946" s="444">
        <f t="shared" ca="1" si="177"/>
        <v>-4490406044792.7168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-4490406044792.7168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-18710025186.636318</v>
      </c>
      <c r="L3947" s="444">
        <f t="shared" ca="1" si="177"/>
        <v>-4509116069979.3535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-4509116069979.3535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-18787983624.913971</v>
      </c>
      <c r="L3948" s="444">
        <f t="shared" ca="1" si="177"/>
        <v>-4527904053604.2676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-4527904053604.2676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-18866266890.01778</v>
      </c>
      <c r="L3949" s="444">
        <f t="shared" ca="1" si="177"/>
        <v>-4546770320494.2852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-4546770320494.2852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-18944876335.392853</v>
      </c>
      <c r="L3950" s="444">
        <f t="shared" ca="1" si="177"/>
        <v>-4565715196829.6777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-4565715196829.6777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-19023813320.123657</v>
      </c>
      <c r="L3951" s="444">
        <f t="shared" ca="1" si="177"/>
        <v>-4584739010149.8018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-4584739010149.8018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-19103079208.957508</v>
      </c>
      <c r="L3952" s="444">
        <f t="shared" ca="1" si="177"/>
        <v>-4603842089358.7588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-4603842089358.7588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-19182675372.328163</v>
      </c>
      <c r="L3953" s="444">
        <f t="shared" ca="1" si="177"/>
        <v>-4623024764731.0869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-4623024764731.0869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-19262603186.379528</v>
      </c>
      <c r="L3954" s="444">
        <f t="shared" ca="1" si="177"/>
        <v>-4642287367917.4668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-4642287367917.4668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-19342864032.989445</v>
      </c>
      <c r="L3955" s="444">
        <f t="shared" ca="1" si="177"/>
        <v>-4661630231950.4561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-4661630231950.4561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-19423459299.793568</v>
      </c>
      <c r="L3956" s="444">
        <f t="shared" ca="1" si="177"/>
        <v>-4681053691250.25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-4681053691250.25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-19504390380.209373</v>
      </c>
      <c r="L3957" s="444">
        <f t="shared" ca="1" si="177"/>
        <v>-4700558081630.459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-4700558081630.459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-19585658673.460247</v>
      </c>
      <c r="L3958" s="444">
        <f t="shared" ca="1" si="177"/>
        <v>-4720143740303.9189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-4720143740303.9189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-19667265584.599663</v>
      </c>
      <c r="L3959" s="444">
        <f t="shared" ca="1" si="177"/>
        <v>-4739811005888.5186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-4739811005888.5186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-19749212524.535492</v>
      </c>
      <c r="L3960" s="444">
        <f t="shared" ca="1" si="177"/>
        <v>-4759560218413.0537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-4759560218413.0537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-19831500910.05439</v>
      </c>
      <c r="L3961" s="444">
        <f t="shared" ca="1" si="177"/>
        <v>-4779391719323.1084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-4779391719323.1084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-19914132163.846283</v>
      </c>
      <c r="L3962" s="444">
        <f t="shared" ca="1" si="177"/>
        <v>-4799305851486.9551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-4799305851486.9551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-19997107714.52898</v>
      </c>
      <c r="L3963" s="444">
        <f t="shared" ca="1" si="177"/>
        <v>-4819302959201.4844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-4819302959201.4844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-20080428996.672852</v>
      </c>
      <c r="L3964" s="444">
        <f t="shared" ca="1" si="177"/>
        <v>-4839383388198.1572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-4839383388198.1572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-20164097450.825653</v>
      </c>
      <c r="L3965" s="444">
        <f t="shared" ca="1" si="177"/>
        <v>-4859547485648.9824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-4859547485648.9824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-20248114523.537426</v>
      </c>
      <c r="L3966" s="444">
        <f t="shared" ca="1" si="177"/>
        <v>-4879795600172.5195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-4879795600172.5195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-20332481667.385498</v>
      </c>
      <c r="L3967" s="444">
        <f t="shared" ca="1" si="177"/>
        <v>-4900128081839.9053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-4900128081839.9053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-20417200340.999603</v>
      </c>
      <c r="L3968" s="444">
        <f t="shared" ca="1" si="177"/>
        <v>-4920545282180.9053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-4920545282180.9053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-20502272009.087105</v>
      </c>
      <c r="L3969" s="444">
        <f t="shared" ca="1" si="177"/>
        <v>-4941047554189.9922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-4941047554189.9922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-20587698142.458302</v>
      </c>
      <c r="L3970" s="444">
        <f t="shared" ca="1" si="177"/>
        <v>-4961635252332.4502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-4961635252332.4502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-20673480218.051876</v>
      </c>
      <c r="L3971" s="444">
        <f t="shared" ca="1" si="177"/>
        <v>-4982308732550.502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-4982308732550.502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-20759619718.960426</v>
      </c>
      <c r="L3972" s="444">
        <f t="shared" ca="1" si="177"/>
        <v>-5003068352269.4619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-5003068352269.4619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-20846118134.456093</v>
      </c>
      <c r="L3973" s="444">
        <f t="shared" ca="1" si="177"/>
        <v>-5023914470403.918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-5023914470403.918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-20932976960.016323</v>
      </c>
      <c r="L3974" s="444">
        <f t="shared" ca="1" si="177"/>
        <v>-5044847447363.9346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-5044847447363.9346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-21020197697.349728</v>
      </c>
      <c r="L3975" s="444">
        <f t="shared" ca="1" si="177"/>
        <v>-5065867645061.2842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-5065867645061.2842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-21107781854.422016</v>
      </c>
      <c r="L3976" s="444">
        <f t="shared" ca="1" si="177"/>
        <v>-5086975426915.7061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-5086975426915.7061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-21195730945.482109</v>
      </c>
      <c r="L3977" s="444">
        <f t="shared" ca="1" si="177"/>
        <v>-5108171157861.1885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-5108171157861.1885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-21284046491.088284</v>
      </c>
      <c r="L3978" s="444">
        <f t="shared" ca="1" si="177"/>
        <v>-5129455204352.2764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-5129455204352.2764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-21372730018.134483</v>
      </c>
      <c r="L3979" s="444">
        <f t="shared" ca="1" si="177"/>
        <v>-5150827934370.4111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-5150827934370.4111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-21461783059.876713</v>
      </c>
      <c r="L3980" s="444">
        <f t="shared" ca="1" si="177"/>
        <v>-5172289717430.2881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-5172289717430.2881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-21551207155.959534</v>
      </c>
      <c r="L3981" s="444">
        <f t="shared" ca="1" si="177"/>
        <v>-5193840924586.248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-5193840924586.248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-21641003852.442699</v>
      </c>
      <c r="L3982" s="444">
        <f t="shared" ca="1" si="177"/>
        <v>-5215481928438.6904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-5215481928438.6904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-21731174701.827877</v>
      </c>
      <c r="L3983" s="444">
        <f t="shared" ca="1" si="177"/>
        <v>-5237213103140.5186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-5237213103140.5186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-21821721263.085495</v>
      </c>
      <c r="L3984" s="444">
        <f t="shared" ca="1" si="177"/>
        <v>-5259034824403.6045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-5259034824403.6045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-21912645101.681686</v>
      </c>
      <c r="L3985" s="444">
        <f t="shared" ca="1" si="177"/>
        <v>-5280947469505.2861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-5280947469505.2861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-22003947789.605358</v>
      </c>
      <c r="L3986" s="444">
        <f t="shared" ca="1" si="177"/>
        <v>-5302951417294.8916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-5302951417294.8916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-22095630905.395382</v>
      </c>
      <c r="L3987" s="444">
        <f t="shared" ca="1" si="177"/>
        <v>-5325047048200.2871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-5325047048200.2871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-22187696034.167862</v>
      </c>
      <c r="L3988" s="444">
        <f t="shared" ca="1" si="177"/>
        <v>-5347234744234.4551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-5347234744234.4551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-22280144767.643562</v>
      </c>
      <c r="L3989" s="444">
        <f t="shared" ca="1" si="177"/>
        <v>-5369514889002.0986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-5369514889002.0986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-22372978704.175411</v>
      </c>
      <c r="L3990" s="444">
        <f t="shared" ca="1" si="177"/>
        <v>-5391887867706.2744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-5391887867706.2744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-22466199448.776142</v>
      </c>
      <c r="L3991" s="444">
        <f t="shared" ca="1" si="177"/>
        <v>-5414354067155.0508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-5414354067155.0508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-22559808613.146046</v>
      </c>
      <c r="L3992" s="444">
        <f t="shared" ca="1" si="177"/>
        <v>-5436913875768.1973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-5436913875768.1973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-22653807815.700821</v>
      </c>
      <c r="L3993" s="444">
        <f t="shared" ca="1" si="177"/>
        <v>-5459567683583.8984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-5459567683583.8984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-22748198681.599575</v>
      </c>
      <c r="L3994" s="444">
        <f t="shared" ca="1" si="177"/>
        <v>-5482315882265.498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-5482315882265.498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-22842982842.772907</v>
      </c>
      <c r="L3995" s="444">
        <f t="shared" ca="1" si="177"/>
        <v>-5505158865108.2705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-5505158865108.2705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-22938161937.951126</v>
      </c>
      <c r="L3996" s="444">
        <f t="shared" ca="1" si="177"/>
        <v>-5528097027046.2217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-5528097027046.2217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-23033737612.692589</v>
      </c>
      <c r="L3997" s="444">
        <f t="shared" ca="1" si="177"/>
        <v>-5551130764658.9141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-5551130764658.9141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-23129711519.41214</v>
      </c>
      <c r="L3998" s="444">
        <f t="shared" ca="1" si="177"/>
        <v>-5574260476178.3262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-5574260476178.3262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-23226085317.409691</v>
      </c>
      <c r="L3999" s="444">
        <f t="shared" ca="1" si="177"/>
        <v>-5597486561495.7363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-5597486561495.7363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-23322860672.898903</v>
      </c>
      <c r="L4000" s="444">
        <f t="shared" ca="1" si="177"/>
        <v>-5620809422168.6348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-5620809422168.6348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-23420039259.035976</v>
      </c>
      <c r="L4001" s="444">
        <f t="shared" ca="1" si="177"/>
        <v>-5644229461427.6709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-5644229461427.6709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-23517622755.948627</v>
      </c>
      <c r="L4002" s="444">
        <f t="shared" ca="1" si="177"/>
        <v>-5667747084183.6191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-5667747084183.6191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-23615612850.765079</v>
      </c>
      <c r="L4003" s="444">
        <f t="shared" ca="1" si="177"/>
        <v>-5691362697034.3838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-5691362697034.3838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-23714011237.643265</v>
      </c>
      <c r="L4004" s="444">
        <f t="shared" ca="1" si="177"/>
        <v>-5715076708272.0273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-5715076708272.0273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-23812819617.800114</v>
      </c>
      <c r="L4005" s="444">
        <f t="shared" ca="1" si="177"/>
        <v>-5738889527889.8271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-5738889527889.8271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-23912039699.540947</v>
      </c>
      <c r="L4006" s="444">
        <f t="shared" ca="1" si="177"/>
        <v>-5762801567589.3682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-5762801567589.3682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-24011673198.289032</v>
      </c>
      <c r="L4007" s="444">
        <f t="shared" ca="1" si="177"/>
        <v>-5786813240787.6572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-5786813240787.6572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-24111721836.615238</v>
      </c>
      <c r="L4008" s="444">
        <f t="shared" ca="1" si="177"/>
        <v>-5810924962624.2725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-5810924962624.2725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-24212187344.267803</v>
      </c>
      <c r="L4009" s="444">
        <f t="shared" ca="1" si="177"/>
        <v>-5835137149968.54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-5835137149968.54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-24313071458.202251</v>
      </c>
      <c r="L4010" s="444">
        <f t="shared" ca="1" si="177"/>
        <v>-5859450221426.7422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-5859450221426.7422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-24414375922.611427</v>
      </c>
      <c r="L4011" s="444">
        <f t="shared" ca="1" si="177"/>
        <v>-5883864597349.3535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-5883864597349.3535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-24516102488.955639</v>
      </c>
      <c r="L4012" s="444">
        <f t="shared" ca="1" si="177"/>
        <v>-5908380699838.3096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-5908380699838.3096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-24618252915.992958</v>
      </c>
      <c r="L4013" s="444">
        <f t="shared" ca="1" si="177"/>
        <v>-5932998952754.3027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-5932998952754.3027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-24720828969.809593</v>
      </c>
      <c r="L4014" s="444">
        <f t="shared" ca="1" si="177"/>
        <v>-5957719781724.1123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-5957719781724.1123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-24823832423.850468</v>
      </c>
      <c r="L4015" s="444">
        <f t="shared" ca="1" si="177"/>
        <v>-5982543614147.9629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-5982543614147.9629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-24927265058.949844</v>
      </c>
      <c r="L4016" s="444">
        <f t="shared" ca="1" si="177"/>
        <v>-6007470879206.9131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-6007470879206.9131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-25031128663.362137</v>
      </c>
      <c r="L4017" s="444">
        <f t="shared" ca="1" si="177"/>
        <v>-6032502007870.2754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-6032502007870.2754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-25135425032.792812</v>
      </c>
      <c r="L4018" s="444">
        <f t="shared" ca="1" si="177"/>
        <v>-6057637432903.0684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-6057637432903.0684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-25240155970.429451</v>
      </c>
      <c r="L4019" s="444">
        <f t="shared" ca="1" si="177"/>
        <v>-6082877588873.498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-6082877588873.498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-25345323286.972908</v>
      </c>
      <c r="L4020" s="444">
        <f t="shared" ca="1" si="177"/>
        <v>-6108222912160.4707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-6108222912160.4707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-25450928800.668629</v>
      </c>
      <c r="L4021" s="444">
        <f t="shared" ca="1" si="177"/>
        <v>-6133673840961.1396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-6133673840961.1396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-25556974337.338081</v>
      </c>
      <c r="L4022" s="444">
        <f t="shared" ca="1" si="177"/>
        <v>-6159230815298.4775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-6159230815298.4775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-25663461730.410324</v>
      </c>
      <c r="L4023" s="444">
        <f t="shared" ca="1" si="177"/>
        <v>-6184894277028.8877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-6184894277028.8877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-25770392820.953697</v>
      </c>
      <c r="L4024" s="444">
        <f t="shared" ca="1" si="177"/>
        <v>-6210664669849.8418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-6210664669849.8418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-25877769457.707672</v>
      </c>
      <c r="L4025" s="444">
        <f t="shared" ca="1" si="177"/>
        <v>-6236542439307.5498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-6236542439307.5498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-25985593497.114792</v>
      </c>
      <c r="L4026" s="444">
        <f t="shared" ca="1" si="177"/>
        <v>-6262528032804.665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-6262528032804.665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-26093866803.352772</v>
      </c>
      <c r="L4027" s="444">
        <f t="shared" ca="1" si="177"/>
        <v>-6288621899608.0176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-6288621899608.0176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-26202591248.366741</v>
      </c>
      <c r="L4028" s="444">
        <f t="shared" ca="1" si="177"/>
        <v>-6314824490856.3848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-6314824490856.3848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-26311768711.901604</v>
      </c>
      <c r="L4029" s="444">
        <f t="shared" ca="1" si="177"/>
        <v>-6341136259568.2861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-6341136259568.2861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-26421401081.534527</v>
      </c>
      <c r="L4030" s="444">
        <f t="shared" ca="1" si="177"/>
        <v>-6367557660649.8203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-6367557660649.8203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-26531490252.707584</v>
      </c>
      <c r="L4031" s="444">
        <f t="shared" ca="1" si="177"/>
        <v>-6394089150902.5283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-6394089150902.5283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-26642038128.760536</v>
      </c>
      <c r="L4032" s="444">
        <f t="shared" ca="1" si="177"/>
        <v>-6420731189031.2891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-6420731189031.2891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-26753046620.963703</v>
      </c>
      <c r="L4033" s="444">
        <f t="shared" ca="1" si="177"/>
        <v>-6447484235652.2529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-6447484235652.2529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-26864517648.551052</v>
      </c>
      <c r="L4034" s="444">
        <f t="shared" ca="1" si="177"/>
        <v>-6474348753300.8037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-6474348753300.8037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-26976453138.753349</v>
      </c>
      <c r="L4035" s="444">
        <f t="shared" ca="1" si="177"/>
        <v>-6501325206439.5566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-6501325206439.5566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-27088855026.831486</v>
      </c>
      <c r="L4036" s="444">
        <f t="shared" ca="1" si="177"/>
        <v>-6528414061466.3877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-6528414061466.3877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-27201725256.109947</v>
      </c>
      <c r="L4037" s="444">
        <f t="shared" ca="1" si="177"/>
        <v>-6555615786722.498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-6555615786722.498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-27315065778.010406</v>
      </c>
      <c r="L4038" s="444">
        <f t="shared" ca="1" si="177"/>
        <v>-6582930852500.5088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-6582930852500.5088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-27428878552.085453</v>
      </c>
      <c r="L4039" s="444">
        <f t="shared" ca="1" si="177"/>
        <v>-6610359731052.5947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-6610359731052.5947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-27543165546.052479</v>
      </c>
      <c r="L4040" s="444">
        <f t="shared" ca="1" si="177"/>
        <v>-6637902896598.6475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-6637902896598.6475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-27657928735.827698</v>
      </c>
      <c r="L4041" s="444">
        <f t="shared" ca="1" si="177"/>
        <v>-6665560825334.4756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-6665560825334.4756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-27773170105.560314</v>
      </c>
      <c r="L4042" s="444">
        <f t="shared" ca="1" si="177"/>
        <v>-6693333995440.0361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-6693333995440.0361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-27888891647.666817</v>
      </c>
      <c r="L4043" s="444">
        <f t="shared" ca="1" si="177"/>
        <v>-6721222887087.7031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-6721222887087.7031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-28005095362.865429</v>
      </c>
      <c r="L4044" s="444">
        <f t="shared" ca="1" si="177"/>
        <v>-6749227982450.5684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-6749227982450.5684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-28121783260.210701</v>
      </c>
      <c r="L4045" s="444">
        <f t="shared" ca="1" si="177"/>
        <v>-6777349765710.7793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-6777349765710.7793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-28238957357.128246</v>
      </c>
      <c r="L4046" s="444">
        <f t="shared" ca="1" si="177"/>
        <v>-6805588723067.9072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-6805588723067.9072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-28356619679.449612</v>
      </c>
      <c r="L4047" s="444">
        <f t="shared" ca="1" si="177"/>
        <v>-6833945342747.3564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-6833945342747.3564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-28474772261.447319</v>
      </c>
      <c r="L4048" s="444">
        <f t="shared" ca="1" si="177"/>
        <v>-6862420115008.8037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-6862420115008.8037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-28593417145.870014</v>
      </c>
      <c r="L4049" s="444">
        <f t="shared" ca="1" si="177"/>
        <v>-6891013532154.6738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-6891013532154.6738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-28712556383.97781</v>
      </c>
      <c r="L4050" s="444">
        <f t="shared" ca="1" si="177"/>
        <v>-6919726088538.6514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-6919726088538.6514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-28832192035.577713</v>
      </c>
      <c r="L4051" s="444">
        <f t="shared" ca="1" si="177"/>
        <v>-6948558280574.2295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-6948558280574.2295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-28952326169.059288</v>
      </c>
      <c r="L4052" s="444">
        <f t="shared" ca="1" si="177"/>
        <v>-6977510606743.2891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-6977510606743.2891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-29072960861.43037</v>
      </c>
      <c r="L4053" s="444">
        <f t="shared" ca="1" si="177"/>
        <v>-7006583567604.7197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-7006583567604.7197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-29194098198.353001</v>
      </c>
      <c r="L4054" s="444">
        <f t="shared" ca="1" si="177"/>
        <v>-7035777665803.0723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-7035777665803.0723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-29315740274.179462</v>
      </c>
      <c r="L4055" s="444">
        <f t="shared" ca="1" si="177"/>
        <v>-7065093406077.252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-7065093406077.252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-29437889191.988552</v>
      </c>
      <c r="L4056" s="444">
        <f t="shared" ca="1" si="177"/>
        <v>-7094531295269.2402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-7094531295269.2402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-29560547063.621834</v>
      </c>
      <c r="L4057" s="444">
        <f t="shared" ca="1" si="177"/>
        <v>-7124091842332.8623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-7124091842332.8623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-29683716009.720261</v>
      </c>
      <c r="L4058" s="444">
        <f t="shared" ca="1" si="177"/>
        <v>-7153775558342.583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-7153775558342.583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-29807398159.760765</v>
      </c>
      <c r="L4059" s="444">
        <f t="shared" ca="1" si="177"/>
        <v>-7183582956502.3438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-7183582956502.3438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-29931595652.093094</v>
      </c>
      <c r="L4060" s="444">
        <f t="shared" ca="1" si="177"/>
        <v>-7213514552154.4365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-7213514552154.4365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-30056310633.976818</v>
      </c>
      <c r="L4061" s="444">
        <f t="shared" ca="1" si="177"/>
        <v>-7243570862788.4131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-7243570862788.4131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-30181545261.618389</v>
      </c>
      <c r="L4062" s="444">
        <f t="shared" ca="1" si="177"/>
        <v>-7273752408050.0313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-7273752408050.0313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-30307301700.208462</v>
      </c>
      <c r="L4063" s="444">
        <f t="shared" ca="1" si="177"/>
        <v>-7304059709750.2393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-7304059709750.2393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-30433582123.959324</v>
      </c>
      <c r="L4064" s="444">
        <f t="shared" ca="1" si="177"/>
        <v>-7334493291874.1982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-7334493291874.1982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-30560388716.142487</v>
      </c>
      <c r="L4065" s="444">
        <f t="shared" ca="1" si="177"/>
        <v>-7365053680590.3408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-7365053680590.3408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-30687723669.126419</v>
      </c>
      <c r="L4066" s="444">
        <f t="shared" ca="1" si="177"/>
        <v>-7395741404259.4668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-7395741404259.4668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-30815589184.41444</v>
      </c>
      <c r="L4067" s="444">
        <f t="shared" ca="1" si="177"/>
        <v>-7426556993443.8809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-7426556993443.8809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-30943987472.682842</v>
      </c>
      <c r="L4068" s="444">
        <f t="shared" ca="1" si="177"/>
        <v>-7457500980916.5635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-7457500980916.5635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-31072920753.819016</v>
      </c>
      <c r="L4069" s="444">
        <f t="shared" ca="1" si="177"/>
        <v>-7488573901670.3828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-7488573901670.3828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-31202391256.959927</v>
      </c>
      <c r="L4070" s="444">
        <f t="shared" ca="1" si="177"/>
        <v>-7519776292927.3428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-7519776292927.3428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-31332401220.530594</v>
      </c>
      <c r="L4071" s="444">
        <f t="shared" ca="1" si="177"/>
        <v>-7551108694147.873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-7551108694147.873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-31462952892.282803</v>
      </c>
      <c r="L4072" s="444">
        <f t="shared" ca="1" si="177"/>
        <v>-7582571647040.1563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-7582571647040.1563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-31594048529.333984</v>
      </c>
      <c r="L4073" s="444">
        <f t="shared" ca="1" si="177"/>
        <v>-7614165695569.4902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-7614165695569.4902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-31725690398.206207</v>
      </c>
      <c r="L4074" s="444">
        <f t="shared" ca="1" si="177"/>
        <v>-7645891385967.6963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-7645891385967.6963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-31857880774.865398</v>
      </c>
      <c r="L4075" s="444">
        <f t="shared" ca="1" si="177"/>
        <v>-7677749266742.5615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-7677749266742.5615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-31990621944.760674</v>
      </c>
      <c r="L4076" s="444">
        <f t="shared" ca="1" si="177"/>
        <v>-7709739888687.3223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-7709739888687.3223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-32123916202.863838</v>
      </c>
      <c r="L4077" s="444">
        <f t="shared" ca="1" si="177"/>
        <v>-7741863804890.1865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-7741863804890.1865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-32257765853.709106</v>
      </c>
      <c r="L4078" s="444">
        <f t="shared" ca="1" si="177"/>
        <v>-7774121570743.8955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-7774121570743.8955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-32392173211.432896</v>
      </c>
      <c r="L4079" s="444">
        <f t="shared" ca="1" si="177"/>
        <v>-7806513743955.3281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-7806513743955.3281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-32527140599.813866</v>
      </c>
      <c r="L4080" s="444">
        <f t="shared" ca="1" si="177"/>
        <v>-7839040884555.1416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-7839040884555.1416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-32662670352.313091</v>
      </c>
      <c r="L4081" s="444">
        <f t="shared" ca="1" si="177"/>
        <v>-7871703554907.4551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-7871703554907.4551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-32798764812.114395</v>
      </c>
      <c r="L4082" s="444">
        <f t="shared" ca="1" si="177"/>
        <v>-7904502319719.5693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-7904502319719.5693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-32935426332.164871</v>
      </c>
      <c r="L4083" s="444">
        <f t="shared" ca="1" si="177"/>
        <v>-7937437746051.7344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-7937437746051.7344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-33072657275.215565</v>
      </c>
      <c r="L4084" s="444">
        <f t="shared" ca="1" si="177"/>
        <v>-7970510403326.9502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-7970510403326.9502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-33210460013.862297</v>
      </c>
      <c r="L4085" s="444">
        <f t="shared" ca="1" si="177"/>
        <v>-8003720863340.8125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-8003720863340.8125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-33348836930.58672</v>
      </c>
      <c r="L4086" s="444">
        <f t="shared" ca="1" si="177"/>
        <v>-8037069700271.3994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-8037069700271.3994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-33487790417.797493</v>
      </c>
      <c r="L4087" s="444">
        <f t="shared" ca="1" si="177"/>
        <v>-8070557490689.1973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-8070557490689.1973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-33627322877.871658</v>
      </c>
      <c r="L4088" s="444">
        <f t="shared" ref="L4088:L4342" ca="1" si="182">I4088-J4088+K4088</f>
        <v>-8104184813567.0693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-8104184813567.0693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-33767436723.196117</v>
      </c>
      <c r="L4089" s="444">
        <f t="shared" ca="1" si="182"/>
        <v>-8137952250290.2656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-8137952250290.2656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-33908134376.209442</v>
      </c>
      <c r="L4090" s="444">
        <f t="shared" ca="1" si="182"/>
        <v>-8171860384666.4746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-8171860384666.4746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-34049418269.443645</v>
      </c>
      <c r="L4091" s="444">
        <f t="shared" ca="1" si="182"/>
        <v>-8205909802935.918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-8205909802935.918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-34191290845.566326</v>
      </c>
      <c r="L4092" s="444">
        <f t="shared" ca="1" si="182"/>
        <v>-8240101093781.4844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-8240101093781.4844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-34333754557.422855</v>
      </c>
      <c r="L4093" s="444">
        <f t="shared" ca="1" si="182"/>
        <v>-8274434848338.9072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-8274434848338.9072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-34476811868.078773</v>
      </c>
      <c r="L4094" s="444">
        <f t="shared" ca="1" si="182"/>
        <v>-8308911660206.9863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-8308911660206.9863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-34620465250.86245</v>
      </c>
      <c r="L4095" s="444">
        <f t="shared" ca="1" si="182"/>
        <v>-8343532125457.8486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-8343532125457.8486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-34764717189.4077</v>
      </c>
      <c r="L4096" s="444">
        <f t="shared" ca="1" si="182"/>
        <v>-8378296842647.2559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-8378296842647.2559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-34909570177.696899</v>
      </c>
      <c r="L4097" s="444">
        <f t="shared" ca="1" si="182"/>
        <v>-8413206412824.9531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-8413206412824.9531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-35055026720.103973</v>
      </c>
      <c r="L4098" s="444">
        <f t="shared" ca="1" si="182"/>
        <v>-8448261439545.0566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-8448261439545.0566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-35201089331.437737</v>
      </c>
      <c r="L4099" s="444">
        <f t="shared" ca="1" si="182"/>
        <v>-8483462528876.4941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-8483462528876.4941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-35347760536.98539</v>
      </c>
      <c r="L4100" s="444">
        <f t="shared" ca="1" si="182"/>
        <v>-8518810289413.4795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-8518810289413.4795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-35495042872.556168</v>
      </c>
      <c r="L4101" s="444">
        <f t="shared" ca="1" si="182"/>
        <v>-8554305332286.0361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-8554305332286.0361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-35642938884.525146</v>
      </c>
      <c r="L4102" s="444">
        <f t="shared" ca="1" si="182"/>
        <v>-8589948271170.5615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-8589948271170.5615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-35791451129.877342</v>
      </c>
      <c r="L4103" s="444">
        <f t="shared" ca="1" si="182"/>
        <v>-8625739722300.4385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-8625739722300.4385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-35940582176.251823</v>
      </c>
      <c r="L4104" s="444">
        <f t="shared" ca="1" si="182"/>
        <v>-8661680304476.6904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-8661680304476.6904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-36090334601.986214</v>
      </c>
      <c r="L4105" s="444">
        <f t="shared" ca="1" si="182"/>
        <v>-8697770639078.6768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-8697770639078.6768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-36240710996.161156</v>
      </c>
      <c r="L4106" s="444">
        <f t="shared" ca="1" si="182"/>
        <v>-8734011350074.8379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-8734011350074.8379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-36391713958.645157</v>
      </c>
      <c r="L4107" s="444">
        <f t="shared" ca="1" si="182"/>
        <v>-8770403064033.4834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-8770403064033.4834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-36543346100.139511</v>
      </c>
      <c r="L4108" s="444">
        <f t="shared" ca="1" si="182"/>
        <v>-8806946410133.623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-8806946410133.623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-36695610042.223427</v>
      </c>
      <c r="L4109" s="444">
        <f t="shared" ca="1" si="182"/>
        <v>-8843642020175.8457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-8843642020175.8457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-36848508417.399353</v>
      </c>
      <c r="L4110" s="444">
        <f t="shared" ca="1" si="182"/>
        <v>-8880490528593.2441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-8880490528593.2441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-37002043869.138519</v>
      </c>
      <c r="L4111" s="444">
        <f t="shared" ca="1" si="182"/>
        <v>-8917492572462.3828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-8917492572462.3828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-37156219051.926598</v>
      </c>
      <c r="L4112" s="444">
        <f t="shared" ca="1" si="182"/>
        <v>-8954648791514.3086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-8954648791514.3086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-37311036631.309616</v>
      </c>
      <c r="L4113" s="444">
        <f t="shared" ca="1" si="182"/>
        <v>-8991959828145.6191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-8991959828145.6191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-37466499283.940079</v>
      </c>
      <c r="L4114" s="444">
        <f t="shared" ca="1" si="182"/>
        <v>-9029426327429.5586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-9029426327429.5586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-37622609697.623161</v>
      </c>
      <c r="L4115" s="444">
        <f t="shared" ca="1" si="182"/>
        <v>-9067048937127.1816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-9067048937127.1816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-37779370571.363258</v>
      </c>
      <c r="L4116" s="444">
        <f t="shared" ca="1" si="182"/>
        <v>-9104828307698.5449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-9104828307698.5449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-37936784615.410606</v>
      </c>
      <c r="L4117" s="444">
        <f t="shared" ca="1" si="182"/>
        <v>-9142765092313.9551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-9142765092313.9551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-38094854551.308144</v>
      </c>
      <c r="L4118" s="444">
        <f t="shared" ca="1" si="182"/>
        <v>-9180859946865.2637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-9180859946865.2637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-38253583111.938599</v>
      </c>
      <c r="L4119" s="444">
        <f t="shared" ca="1" si="182"/>
        <v>-9219113529977.2031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-9219113529977.2031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-38412973041.571678</v>
      </c>
      <c r="L4120" s="444">
        <f t="shared" ca="1" si="182"/>
        <v>-9257526503018.7754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-9257526503018.7754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-38573027095.91156</v>
      </c>
      <c r="L4121" s="444">
        <f t="shared" ca="1" si="182"/>
        <v>-9296099530114.6875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-9296099530114.6875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-38733748042.144531</v>
      </c>
      <c r="L4122" s="444">
        <f t="shared" ca="1" si="182"/>
        <v>-9334833278156.832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-9334833278156.832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-38895138658.986801</v>
      </c>
      <c r="L4123" s="444">
        <f t="shared" ca="1" si="182"/>
        <v>-9373728416815.8184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-9373728416815.8184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-39057201736.732574</v>
      </c>
      <c r="L4124" s="444">
        <f t="shared" ca="1" si="182"/>
        <v>-9412785618552.5508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-9412785618552.5508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-39219940077.302292</v>
      </c>
      <c r="L4125" s="444">
        <f t="shared" ca="1" si="182"/>
        <v>-9452005558629.8535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-9452005558629.8535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-39383356494.291054</v>
      </c>
      <c r="L4126" s="444">
        <f t="shared" ca="1" si="182"/>
        <v>-9491388915124.1445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-9491388915124.1445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-39547453813.017265</v>
      </c>
      <c r="L4127" s="444">
        <f t="shared" ca="1" si="182"/>
        <v>-9530936368937.1621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-9530936368937.1621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-39712234870.57151</v>
      </c>
      <c r="L4128" s="444">
        <f t="shared" ca="1" si="182"/>
        <v>-9570648603807.7344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-9570648603807.7344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-39877702515.865562</v>
      </c>
      <c r="L4129" s="444">
        <f t="shared" ca="1" si="182"/>
        <v>-9610526306323.5996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-9610526306323.5996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-40043859609.681664</v>
      </c>
      <c r="L4130" s="444">
        <f t="shared" ca="1" si="182"/>
        <v>-9650570165933.2813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-9650570165933.2813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-40210709024.722008</v>
      </c>
      <c r="L4131" s="444">
        <f t="shared" ca="1" si="182"/>
        <v>-9690780874958.0039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-9690780874958.0039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-40378253645.658348</v>
      </c>
      <c r="L4132" s="444">
        <f t="shared" ca="1" si="182"/>
        <v>-9731159128603.6621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-9731159128603.6621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-40546496369.181923</v>
      </c>
      <c r="L4133" s="444">
        <f t="shared" ca="1" si="182"/>
        <v>-9771705624972.8438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-9771705624972.8438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-40715440104.053513</v>
      </c>
      <c r="L4134" s="444">
        <f t="shared" ca="1" si="182"/>
        <v>-9812421065076.8965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-9812421065076.8965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-40885087771.153732</v>
      </c>
      <c r="L4135" s="444">
        <f t="shared" ca="1" si="182"/>
        <v>-9853306152848.0508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-9853306152848.0508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-41055442303.533546</v>
      </c>
      <c r="L4136" s="444">
        <f t="shared" ca="1" si="182"/>
        <v>-9894361595151.584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-9894361595151.584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-41226506646.464935</v>
      </c>
      <c r="L4137" s="444">
        <f t="shared" ca="1" si="182"/>
        <v>-9935588101798.0488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-9935588101798.0488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-41398283757.491867</v>
      </c>
      <c r="L4138" s="444">
        <f t="shared" ca="1" si="182"/>
        <v>-9976986385555.541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-9976986385555.541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-41570776606.481422</v>
      </c>
      <c r="L4139" s="444">
        <f t="shared" ca="1" si="182"/>
        <v>-10018557162162.021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-10018557162162.021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-41743988175.675087</v>
      </c>
      <c r="L4140" s="444">
        <f t="shared" ca="1" si="182"/>
        <v>-10060301150337.697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-10060301150337.697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-41917921459.740402</v>
      </c>
      <c r="L4141" s="444">
        <f t="shared" ca="1" si="182"/>
        <v>-10102219071797.438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-10102219071797.438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-42092579465.822655</v>
      </c>
      <c r="L4142" s="444">
        <f t="shared" ca="1" si="182"/>
        <v>-10144311651263.26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-10144311651263.26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-42267965213.596916</v>
      </c>
      <c r="L4143" s="444">
        <f t="shared" ca="1" si="182"/>
        <v>-10186579616476.857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-10186579616476.857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-42444081735.320236</v>
      </c>
      <c r="L4144" s="444">
        <f t="shared" ca="1" si="182"/>
        <v>-10229023698212.178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-10229023698212.178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-42620932075.884071</v>
      </c>
      <c r="L4145" s="444">
        <f t="shared" ca="1" si="182"/>
        <v>-10271644630288.063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-10271644630288.063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-42798519292.866928</v>
      </c>
      <c r="L4146" s="444">
        <f t="shared" ca="1" si="182"/>
        <v>-10314443149580.93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-10314443149580.93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-42976846456.587204</v>
      </c>
      <c r="L4147" s="444">
        <f t="shared" ca="1" si="182"/>
        <v>-10357419996037.518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-10357419996037.518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-43155916650.156326</v>
      </c>
      <c r="L4148" s="444">
        <f t="shared" ca="1" si="182"/>
        <v>-10400575912687.674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-10400575912687.674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-43335732969.531975</v>
      </c>
      <c r="L4149" s="444">
        <f t="shared" ca="1" si="182"/>
        <v>-10443911645657.205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-10443911645657.205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-43516298523.571686</v>
      </c>
      <c r="L4150" s="444">
        <f t="shared" ca="1" si="182"/>
        <v>-10487427944180.777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-10487427944180.777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-43697616434.086571</v>
      </c>
      <c r="L4151" s="444">
        <f t="shared" ca="1" si="182"/>
        <v>-10531125560614.863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-10531125560614.863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-43879689835.895264</v>
      </c>
      <c r="L4152" s="444">
        <f t="shared" ca="1" si="182"/>
        <v>-10575005250450.758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-10575005250450.758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-44062521876.878159</v>
      </c>
      <c r="L4153" s="444">
        <f t="shared" ca="1" si="182"/>
        <v>-10619067772327.637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-10619067772327.637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-44246115718.031822</v>
      </c>
      <c r="L4154" s="444">
        <f t="shared" ca="1" si="182"/>
        <v>-10663313888045.668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-10663313888045.668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-44430474533.523613</v>
      </c>
      <c r="L4155" s="444">
        <f t="shared" ca="1" si="182"/>
        <v>-10707744362579.191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-10707744362579.191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-44615601510.746628</v>
      </c>
      <c r="L4156" s="444">
        <f t="shared" ca="1" si="182"/>
        <v>-10752359964089.938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-10752359964089.938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-44801499850.374741</v>
      </c>
      <c r="L4157" s="444">
        <f t="shared" ca="1" si="182"/>
        <v>-10797161463940.313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-10797161463940.313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-44988172766.417969</v>
      </c>
      <c r="L4158" s="444">
        <f t="shared" ca="1" si="182"/>
        <v>-10842149636706.73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-10842149636706.73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-45175623486.278046</v>
      </c>
      <c r="L4159" s="444">
        <f t="shared" ca="1" si="182"/>
        <v>-10887325260193.008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-10887325260193.008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-45363855250.804199</v>
      </c>
      <c r="L4160" s="444">
        <f t="shared" ca="1" si="182"/>
        <v>-10932689115443.813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-10932689115443.813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-45552871314.34922</v>
      </c>
      <c r="L4161" s="444">
        <f t="shared" ca="1" si="182"/>
        <v>-10978241986758.162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-10978241986758.162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-45742674944.825676</v>
      </c>
      <c r="L4162" s="444">
        <f t="shared" ca="1" si="182"/>
        <v>-11023984661702.988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-11023984661702.988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-45933269423.762451</v>
      </c>
      <c r="L4163" s="444">
        <f t="shared" ca="1" si="182"/>
        <v>-11069917931126.75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-11069917931126.75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-46124658046.361458</v>
      </c>
      <c r="L4164" s="444">
        <f t="shared" ca="1" si="182"/>
        <v>-11116042589173.111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-11116042589173.111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-46316844121.554626</v>
      </c>
      <c r="L4165" s="444">
        <f t="shared" ca="1" si="182"/>
        <v>-11162359433294.666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-11162359433294.666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-46509830972.061111</v>
      </c>
      <c r="L4166" s="444">
        <f t="shared" ca="1" si="182"/>
        <v>-11208869264266.727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-11208869264266.727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-46703621934.444695</v>
      </c>
      <c r="L4167" s="444">
        <f t="shared" ca="1" si="182"/>
        <v>-11255572886201.172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-11255572886201.172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-46898220359.171547</v>
      </c>
      <c r="L4168" s="444">
        <f t="shared" ca="1" si="182"/>
        <v>-11302471106560.344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-11302471106560.344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-47093629610.668098</v>
      </c>
      <c r="L4169" s="444">
        <f t="shared" ca="1" si="182"/>
        <v>-11349564736171.012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-11349564736171.012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-47289853067.379211</v>
      </c>
      <c r="L4170" s="444">
        <f t="shared" ca="1" si="182"/>
        <v>-11396854589238.391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-11396854589238.391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-47486894121.82663</v>
      </c>
      <c r="L4171" s="444">
        <f t="shared" ca="1" si="182"/>
        <v>-11444341483360.217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-11444341483360.217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-47684756180.667572</v>
      </c>
      <c r="L4172" s="444">
        <f t="shared" ca="1" si="182"/>
        <v>-11492026239540.885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-11492026239540.885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-47883442664.753685</v>
      </c>
      <c r="L4173" s="444">
        <f t="shared" ca="1" si="182"/>
        <v>-11539909682205.639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-11539909682205.639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-48082957009.190163</v>
      </c>
      <c r="L4174" s="444">
        <f t="shared" ca="1" si="182"/>
        <v>-11587992639214.828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-11587992639214.828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-48283302663.395119</v>
      </c>
      <c r="L4175" s="444">
        <f t="shared" ca="1" si="182"/>
        <v>-11636275941878.223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-11636275941878.223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-48484483091.159264</v>
      </c>
      <c r="L4176" s="444">
        <f t="shared" ca="1" si="182"/>
        <v>-11684760424969.383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-11684760424969.383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-48686501770.705765</v>
      </c>
      <c r="L4177" s="444">
        <f t="shared" ca="1" si="182"/>
        <v>-11733446926740.088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-11733446926740.088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-48889362194.750366</v>
      </c>
      <c r="L4178" s="444">
        <f t="shared" ca="1" si="182"/>
        <v>-11782336288934.838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-11782336288934.838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-49093067870.561821</v>
      </c>
      <c r="L4179" s="444">
        <f t="shared" ca="1" si="182"/>
        <v>-11831429356805.4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-11831429356805.4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-49297622320.022499</v>
      </c>
      <c r="L4180" s="444">
        <f t="shared" ca="1" si="182"/>
        <v>-11880726979125.424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-11880726979125.424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-49503029079.689262</v>
      </c>
      <c r="L4181" s="444">
        <f t="shared" ca="1" si="182"/>
        <v>-11930230008205.113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-11930230008205.113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-49709291700.854637</v>
      </c>
      <c r="L4182" s="444">
        <f t="shared" ca="1" si="182"/>
        <v>-11979939299905.969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-11979939299905.969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-49916413749.6082</v>
      </c>
      <c r="L4183" s="444">
        <f t="shared" ca="1" si="182"/>
        <v>-12029855713655.576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-12029855713655.576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-50124398806.898232</v>
      </c>
      <c r="L4184" s="444">
        <f t="shared" ca="1" si="182"/>
        <v>-12079980112462.475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-12079980112462.475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-50333250468.593643</v>
      </c>
      <c r="L4185" s="444">
        <f t="shared" ca="1" si="182"/>
        <v>-12130313362931.068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-12130313362931.068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-50542972345.54612</v>
      </c>
      <c r="L4186" s="444">
        <f t="shared" ca="1" si="182"/>
        <v>-12180856335276.615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-12180856335276.615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-50753568063.652565</v>
      </c>
      <c r="L4187" s="444">
        <f t="shared" ca="1" si="182"/>
        <v>-12231609903340.268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-12231609903340.268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-50965041263.917778</v>
      </c>
      <c r="L4188" s="444">
        <f t="shared" ca="1" si="182"/>
        <v>-12282574944604.186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-12282574944604.186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-51177395602.517441</v>
      </c>
      <c r="L4189" s="444">
        <f t="shared" ca="1" si="182"/>
        <v>-12333752340206.703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-12333752340206.703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-51390634750.861259</v>
      </c>
      <c r="L4190" s="444">
        <f t="shared" ca="1" si="182"/>
        <v>-12385142974957.564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-12385142974957.564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-51604762395.656517</v>
      </c>
      <c r="L4191" s="444">
        <f t="shared" ca="1" si="182"/>
        <v>-12436747737353.221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-12436747737353.221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-51819782238.971756</v>
      </c>
      <c r="L4192" s="444">
        <f t="shared" ca="1" si="182"/>
        <v>-12488567519592.193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-12488567519592.193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-52035697998.300804</v>
      </c>
      <c r="L4193" s="444">
        <f t="shared" ca="1" si="182"/>
        <v>-12540603217590.494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-12540603217590.494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-52252513406.62706</v>
      </c>
      <c r="L4194" s="444">
        <f t="shared" ca="1" si="182"/>
        <v>-12592855730997.121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-12592855730997.121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-52470232212.488007</v>
      </c>
      <c r="L4195" s="444">
        <f t="shared" ca="1" si="182"/>
        <v>-12645325963209.609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-12645325963209.609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-52688858180.040039</v>
      </c>
      <c r="L4196" s="444">
        <f t="shared" ca="1" si="182"/>
        <v>-12698014821389.648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-12698014821389.648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-52908395089.123535</v>
      </c>
      <c r="L4197" s="444">
        <f t="shared" ca="1" si="182"/>
        <v>-12750923216478.771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-12750923216478.771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-53128846735.328217</v>
      </c>
      <c r="L4198" s="444">
        <f t="shared" ca="1" si="182"/>
        <v>-12804052063214.1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-12804052063214.1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-53350216930.058746</v>
      </c>
      <c r="L4199" s="444">
        <f t="shared" ca="1" si="182"/>
        <v>-12857402280144.158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-12857402280144.158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-53572509500.600662</v>
      </c>
      <c r="L4200" s="444">
        <f t="shared" ca="1" si="182"/>
        <v>-12910974789644.76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-12910974789644.76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-53795728290.186501</v>
      </c>
      <c r="L4201" s="444">
        <f t="shared" ca="1" si="182"/>
        <v>-12964770517934.945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-12964770517934.945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-54019877158.062271</v>
      </c>
      <c r="L4202" s="444">
        <f t="shared" ca="1" si="182"/>
        <v>-13018790395093.008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-13018790395093.008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-54244959979.554199</v>
      </c>
      <c r="L4203" s="444">
        <f t="shared" ca="1" si="182"/>
        <v>-13073035355072.563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-13073035355072.563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-54470980646.135674</v>
      </c>
      <c r="L4204" s="444">
        <f t="shared" ca="1" si="182"/>
        <v>-13127506335718.697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-13127506335718.697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-54697943065.494568</v>
      </c>
      <c r="L4205" s="444">
        <f t="shared" ca="1" si="182"/>
        <v>-13182204278784.191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-13182204278784.191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-54925851161.6008</v>
      </c>
      <c r="L4206" s="444">
        <f t="shared" ca="1" si="182"/>
        <v>-13237130129945.793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-13237130129945.793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-55154708874.774139</v>
      </c>
      <c r="L4207" s="444">
        <f t="shared" ca="1" si="182"/>
        <v>-13292284838820.566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-13292284838820.566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-55384520161.752357</v>
      </c>
      <c r="L4208" s="444">
        <f t="shared" ca="1" si="182"/>
        <v>-13347669358982.318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-13347669358982.318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-55615288995.759659</v>
      </c>
      <c r="L4209" s="444">
        <f t="shared" ca="1" si="182"/>
        <v>-13403284647978.078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-13403284647978.078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-55847019366.575325</v>
      </c>
      <c r="L4210" s="444">
        <f t="shared" ca="1" si="182"/>
        <v>-13459131667344.654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-13459131667344.654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-56079715280.602722</v>
      </c>
      <c r="L4211" s="444">
        <f t="shared" ca="1" si="182"/>
        <v>-13515211382625.258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-13515211382625.258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-56313380760.938576</v>
      </c>
      <c r="L4212" s="444">
        <f t="shared" ca="1" si="182"/>
        <v>-13571524763386.197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-13571524763386.197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-56548019847.44249</v>
      </c>
      <c r="L4213" s="444">
        <f t="shared" ca="1" si="182"/>
        <v>-13628072783233.641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-13628072783233.641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-56783636596.806831</v>
      </c>
      <c r="L4214" s="444">
        <f t="shared" ca="1" si="182"/>
        <v>-13684856419830.447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-13684856419830.447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-57020235082.626862</v>
      </c>
      <c r="L4215" s="444">
        <f t="shared" ca="1" si="182"/>
        <v>-13741876654913.074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-13741876654913.074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-57257819395.471138</v>
      </c>
      <c r="L4216" s="444">
        <f t="shared" ca="1" si="182"/>
        <v>-13799134474308.545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-13799134474308.545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-57496393642.952263</v>
      </c>
      <c r="L4217" s="444">
        <f t="shared" ca="1" si="182"/>
        <v>-13856630867951.498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-13856630867951.498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-57735961949.797905</v>
      </c>
      <c r="L4218" s="444">
        <f t="shared" ca="1" si="182"/>
        <v>-13914366829901.297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-13914366829901.297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-57976528457.922066</v>
      </c>
      <c r="L4219" s="444">
        <f t="shared" ca="1" si="182"/>
        <v>-13972343358359.219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-13972343358359.219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-58218097326.496735</v>
      </c>
      <c r="L4220" s="444">
        <f t="shared" ca="1" si="182"/>
        <v>-14030561455685.715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-14030561455685.715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-58460672732.023804</v>
      </c>
      <c r="L4221" s="444">
        <f t="shared" ca="1" si="182"/>
        <v>-14089022128417.738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-14089022128417.738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-58704258868.407249</v>
      </c>
      <c r="L4222" s="444">
        <f t="shared" ca="1" si="182"/>
        <v>-14147726387286.146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-14147726387286.146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-58948859947.025612</v>
      </c>
      <c r="L4223" s="444">
        <f t="shared" ca="1" si="182"/>
        <v>-14206675247233.172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-14206675247233.172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-59194480196.804878</v>
      </c>
      <c r="L4224" s="444">
        <f t="shared" ca="1" si="182"/>
        <v>-14265869727429.977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-14265869727429.977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-59441123864.291565</v>
      </c>
      <c r="L4225" s="444">
        <f t="shared" ca="1" si="182"/>
        <v>-14325310851294.268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-14325310851294.268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-59688795213.72612</v>
      </c>
      <c r="L4226" s="444">
        <f t="shared" ca="1" si="182"/>
        <v>-14384999646507.994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-14384999646507.994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-59937498527.116646</v>
      </c>
      <c r="L4227" s="444">
        <f t="shared" ca="1" si="182"/>
        <v>-14444937145035.111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-14444937145035.111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-60187238104.312958</v>
      </c>
      <c r="L4228" s="444">
        <f t="shared" ca="1" si="182"/>
        <v>-14505124383139.424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-14505124383139.424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-60438018263.08094</v>
      </c>
      <c r="L4229" s="444">
        <f t="shared" ca="1" si="182"/>
        <v>-14565562401402.504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-14565562401402.504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-60689843339.177101</v>
      </c>
      <c r="L4230" s="444">
        <f t="shared" ca="1" si="182"/>
        <v>-14626252244741.682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-14626252244741.682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-60942717686.423676</v>
      </c>
      <c r="L4231" s="444">
        <f t="shared" ca="1" si="182"/>
        <v>-14687194962428.105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-14687194962428.105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-61196645676.783775</v>
      </c>
      <c r="L4232" s="444">
        <f t="shared" ca="1" si="182"/>
        <v>-14748391608104.889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-14748391608104.889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-61451631700.437027</v>
      </c>
      <c r="L4233" s="444">
        <f t="shared" ca="1" si="182"/>
        <v>-14809843239805.326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-14809843239805.326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-61707680165.855522</v>
      </c>
      <c r="L4234" s="444">
        <f t="shared" ca="1" si="182"/>
        <v>-14871550919971.182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-14871550919971.182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-61964795499.879921</v>
      </c>
      <c r="L4235" s="444">
        <f t="shared" ca="1" si="182"/>
        <v>-14933515715471.063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-14933515715471.063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-62222982147.796082</v>
      </c>
      <c r="L4236" s="444">
        <f t="shared" ca="1" si="182"/>
        <v>-14995738697618.859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-14995738697618.859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-62482244573.411911</v>
      </c>
      <c r="L4237" s="444">
        <f t="shared" ca="1" si="182"/>
        <v>-15058220942192.271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-15058220942192.271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-62742587259.134468</v>
      </c>
      <c r="L4238" s="444">
        <f t="shared" ca="1" si="182"/>
        <v>-15120963529451.406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-15120963529451.406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-63004014706.047523</v>
      </c>
      <c r="L4239" s="444">
        <f t="shared" ca="1" si="182"/>
        <v>-15183967544157.453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-15183967544157.453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-63266531433.989388</v>
      </c>
      <c r="L4240" s="444">
        <f t="shared" ca="1" si="182"/>
        <v>-15247234075591.443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-15247234075591.443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-63530141981.631004</v>
      </c>
      <c r="L4241" s="444">
        <f t="shared" ca="1" si="182"/>
        <v>-15310764217573.074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-15310764217573.074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-63794850906.554466</v>
      </c>
      <c r="L4242" s="444">
        <f t="shared" ca="1" si="182"/>
        <v>-15374559068479.629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-15374559068479.629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-64060662785.331787</v>
      </c>
      <c r="L4243" s="444">
        <f t="shared" ca="1" si="182"/>
        <v>-15438619731264.961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-15438619731264.961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-64327582213.604004</v>
      </c>
      <c r="L4244" s="444">
        <f t="shared" ca="1" si="182"/>
        <v>-15502947313478.564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-15502947313478.564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-64595613806.160675</v>
      </c>
      <c r="L4245" s="444">
        <f t="shared" ca="1" si="182"/>
        <v>-15567542927284.725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-15567542927284.725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-64864762197.019684</v>
      </c>
      <c r="L4246" s="444">
        <f t="shared" ca="1" si="182"/>
        <v>-15632407689481.744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-15632407689481.744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-65135032039.507256</v>
      </c>
      <c r="L4247" s="444">
        <f t="shared" ca="1" si="182"/>
        <v>-15697542721521.252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-15697542721521.252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-65406428006.338547</v>
      </c>
      <c r="L4248" s="444">
        <f t="shared" ca="1" si="182"/>
        <v>-15762949149527.59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-15762949149527.59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-65678954789.698296</v>
      </c>
      <c r="L4249" s="444">
        <f t="shared" ca="1" si="182"/>
        <v>-15828628104317.289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-15828628104317.289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-65952617101.322029</v>
      </c>
      <c r="L4250" s="444">
        <f t="shared" ca="1" si="182"/>
        <v>-15894580721418.611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-15894580721418.611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-66227419672.577553</v>
      </c>
      <c r="L4251" s="444">
        <f t="shared" ca="1" si="182"/>
        <v>-15960808141091.189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-15960808141091.189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-66503367254.546616</v>
      </c>
      <c r="L4252" s="444">
        <f t="shared" ca="1" si="182"/>
        <v>-16027311508345.736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-16027311508345.736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-66780464618.107224</v>
      </c>
      <c r="L4253" s="444">
        <f t="shared" ca="1" si="182"/>
        <v>-16094091972963.844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-16094091972963.844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-67058716554.016014</v>
      </c>
      <c r="L4254" s="444">
        <f t="shared" ca="1" si="182"/>
        <v>-16161150689517.859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-16161150689517.859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-67338127872.991081</v>
      </c>
      <c r="L4255" s="444">
        <f t="shared" ca="1" si="182"/>
        <v>-16228488817390.85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-16228488817390.85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-67618703405.795204</v>
      </c>
      <c r="L4256" s="444">
        <f t="shared" ca="1" si="182"/>
        <v>-16296107520796.645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-16296107520796.645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-67900448003.319351</v>
      </c>
      <c r="L4257" s="444">
        <f t="shared" ca="1" si="182"/>
        <v>-16364007968799.965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-16364007968799.965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-68183366536.666519</v>
      </c>
      <c r="L4258" s="444">
        <f t="shared" ca="1" si="182"/>
        <v>-16432191335336.631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-16432191335336.631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-68467463897.235962</v>
      </c>
      <c r="L4259" s="444">
        <f t="shared" ca="1" si="182"/>
        <v>-16500658799233.867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-16500658799233.867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-68752744996.807785</v>
      </c>
      <c r="L4260" s="444">
        <f t="shared" ca="1" si="182"/>
        <v>-16569411544230.676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-16569411544230.676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-69039214767.627808</v>
      </c>
      <c r="L4261" s="444">
        <f t="shared" ca="1" si="182"/>
        <v>-16638450758998.303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-16638450758998.303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-69326878162.49292</v>
      </c>
      <c r="L4262" s="444">
        <f t="shared" ca="1" si="182"/>
        <v>-16707777637160.795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-16707777637160.795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-69615740154.836639</v>
      </c>
      <c r="L4263" s="444">
        <f t="shared" ca="1" si="182"/>
        <v>-16777393377315.631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-16777393377315.631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-69905805738.815125</v>
      </c>
      <c r="L4264" s="444">
        <f t="shared" ca="1" si="182"/>
        <v>-16847299183054.445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-16847299183054.445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-70197079929.393524</v>
      </c>
      <c r="L4265" s="444">
        <f t="shared" ca="1" si="182"/>
        <v>-16917496262983.838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-16917496262983.838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-70489567762.432663</v>
      </c>
      <c r="L4266" s="444">
        <f t="shared" ca="1" si="182"/>
        <v>-16987985830746.271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-16987985830746.271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-70783274294.776123</v>
      </c>
      <c r="L4267" s="444">
        <f t="shared" ca="1" si="182"/>
        <v>-17058769105041.047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-17058769105041.047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-71078204604.337692</v>
      </c>
      <c r="L4268" s="444">
        <f t="shared" ca="1" si="182"/>
        <v>-17129847309645.385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-17129847309645.385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-71374363790.189087</v>
      </c>
      <c r="L4269" s="444">
        <f t="shared" ca="1" si="182"/>
        <v>-17201221673435.574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-17201221673435.574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-71671756972.648224</v>
      </c>
      <c r="L4270" s="444">
        <f t="shared" ca="1" si="182"/>
        <v>-17272893430408.223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-17272893430408.223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-71970389293.367599</v>
      </c>
      <c r="L4271" s="444">
        <f t="shared" ca="1" si="182"/>
        <v>-17344863819701.59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-17344863819701.59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-72270265915.423294</v>
      </c>
      <c r="L4272" s="444">
        <f t="shared" ca="1" si="182"/>
        <v>-17417134085617.014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-17417134085617.014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-72571392023.404236</v>
      </c>
      <c r="L4273" s="444">
        <f t="shared" ca="1" si="182"/>
        <v>-17489705477640.418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-17489705477640.418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-72873772823.501755</v>
      </c>
      <c r="L4274" s="444">
        <f t="shared" ca="1" si="182"/>
        <v>-17562579250463.92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-17562579250463.92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-73177413543.59967</v>
      </c>
      <c r="L4275" s="444">
        <f t="shared" ca="1" si="182"/>
        <v>-17635756664007.52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-17635756664007.52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-73482319433.36467</v>
      </c>
      <c r="L4276" s="444">
        <f t="shared" ca="1" si="182"/>
        <v>-17709238983440.883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-17709238983440.883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-73788495764.337006</v>
      </c>
      <c r="L4277" s="444">
        <f t="shared" ca="1" si="182"/>
        <v>-17783027479205.219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-17783027479205.219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-74095947830.021744</v>
      </c>
      <c r="L4278" s="444">
        <f t="shared" ca="1" si="182"/>
        <v>-17857123427035.242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-17857123427035.242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-74404680945.980179</v>
      </c>
      <c r="L4279" s="444">
        <f t="shared" ca="1" si="182"/>
        <v>-17931528107981.223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-17931528107981.223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-74714700449.921753</v>
      </c>
      <c r="L4280" s="444">
        <f t="shared" ca="1" si="182"/>
        <v>-18006242808431.145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-18006242808431.145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-75026011701.796432</v>
      </c>
      <c r="L4281" s="444">
        <f t="shared" ca="1" si="182"/>
        <v>-18081268820132.941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-18081268820132.941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-75338620083.887253</v>
      </c>
      <c r="L4282" s="444">
        <f t="shared" ca="1" si="182"/>
        <v>-18156607440216.828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-18156607440216.828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-75652531000.903442</v>
      </c>
      <c r="L4283" s="444">
        <f t="shared" ca="1" si="182"/>
        <v>-18232259971217.73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-18232259971217.73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-75967749880.073883</v>
      </c>
      <c r="L4284" s="444">
        <f t="shared" ca="1" si="182"/>
        <v>-18308227721097.805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-18308227721097.805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-76284282171.240845</v>
      </c>
      <c r="L4285" s="444">
        <f t="shared" ca="1" si="182"/>
        <v>-18384512003269.047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-18384512003269.047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-76602133346.954361</v>
      </c>
      <c r="L4286" s="444">
        <f t="shared" ca="1" si="182"/>
        <v>-18461114136616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-18461114136616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-76921308902.566666</v>
      </c>
      <c r="L4287" s="444">
        <f t="shared" ca="1" si="182"/>
        <v>-18538035445518.566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-18538035445518.566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-77241814356.327362</v>
      </c>
      <c r="L4288" s="444">
        <f t="shared" ca="1" si="182"/>
        <v>-18615277259874.895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-18615277259874.895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-77563655249.478729</v>
      </c>
      <c r="L4289" s="444">
        <f t="shared" ca="1" si="182"/>
        <v>-18692840915124.375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-18692840915124.375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-77886837146.351563</v>
      </c>
      <c r="L4290" s="444">
        <f t="shared" ca="1" si="182"/>
        <v>-18770727752270.727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-18770727752270.727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-78211365634.461365</v>
      </c>
      <c r="L4291" s="444">
        <f t="shared" ca="1" si="182"/>
        <v>-18848939117905.188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-18848939117905.188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-78537246324.60495</v>
      </c>
      <c r="L4292" s="444">
        <f t="shared" ca="1" si="182"/>
        <v>-18927476364229.793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-18927476364229.793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-78864484850.957474</v>
      </c>
      <c r="L4293" s="444">
        <f t="shared" ca="1" si="182"/>
        <v>-19006340849080.75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-19006340849080.75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-79193086871.169785</v>
      </c>
      <c r="L4294" s="444">
        <f t="shared" ca="1" si="182"/>
        <v>-19085533935951.918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-19085533935951.918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-79523058066.466324</v>
      </c>
      <c r="L4295" s="444">
        <f t="shared" ca="1" si="182"/>
        <v>-19165056994018.383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-19165056994018.383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-79854404141.743256</v>
      </c>
      <c r="L4296" s="444">
        <f t="shared" ca="1" si="182"/>
        <v>-19244911398160.125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-19244911398160.125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-80187130825.667191</v>
      </c>
      <c r="L4297" s="444">
        <f t="shared" ca="1" si="182"/>
        <v>-19325098528985.793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-19325098528985.793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-80521243870.774139</v>
      </c>
      <c r="L4298" s="444">
        <f t="shared" ca="1" si="182"/>
        <v>-19405619772856.566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-19405619772856.566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-80856749053.569031</v>
      </c>
      <c r="L4299" s="444">
        <f t="shared" ca="1" si="182"/>
        <v>-19486476521910.137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-19486476521910.137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-81193652174.625565</v>
      </c>
      <c r="L4300" s="444">
        <f t="shared" ca="1" si="182"/>
        <v>-19567670174084.762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-19567670174084.762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-81531959058.686508</v>
      </c>
      <c r="L4301" s="444">
        <f t="shared" ca="1" si="182"/>
        <v>-19649202133143.449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-19649202133143.449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-81871675554.764374</v>
      </c>
      <c r="L4302" s="444">
        <f t="shared" ca="1" si="182"/>
        <v>-19731073808698.215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-19731073808698.215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-82212807536.242554</v>
      </c>
      <c r="L4303" s="444">
        <f t="shared" ca="1" si="182"/>
        <v>-19813286616234.457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-19813286616234.457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-82555360900.976898</v>
      </c>
      <c r="L4304" s="444">
        <f t="shared" ca="1" si="182"/>
        <v>-19895841977135.434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-19895841977135.434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-82899341571.397644</v>
      </c>
      <c r="L4305" s="444">
        <f t="shared" ca="1" si="182"/>
        <v>-19978741318706.832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-19978741318706.832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-83244755494.611801</v>
      </c>
      <c r="L4306" s="444">
        <f t="shared" ca="1" si="182"/>
        <v>-20061986074201.445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-20061986074201.445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-83591608642.506027</v>
      </c>
      <c r="L4307" s="444">
        <f t="shared" ca="1" si="182"/>
        <v>-20145577682843.953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-20145577682843.953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-83939907011.849808</v>
      </c>
      <c r="L4308" s="444">
        <f t="shared" ca="1" si="182"/>
        <v>-20229517589855.805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-20229517589855.805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-84289656624.399185</v>
      </c>
      <c r="L4309" s="444">
        <f t="shared" ca="1" si="182"/>
        <v>-20313807246480.203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-20313807246480.203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-84640863527.000839</v>
      </c>
      <c r="L4310" s="444">
        <f t="shared" ca="1" si="182"/>
        <v>-20398448110007.203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-20398448110007.203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-84993533791.696686</v>
      </c>
      <c r="L4311" s="444">
        <f t="shared" ca="1" si="182"/>
        <v>-20483441643798.898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-20483441643798.898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-85347673515.828735</v>
      </c>
      <c r="L4312" s="444">
        <f t="shared" ca="1" si="182"/>
        <v>-20568789317314.727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-20568789317314.727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-85703288822.144699</v>
      </c>
      <c r="L4313" s="444">
        <f t="shared" ca="1" si="182"/>
        <v>-20654492606136.871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-20654492606136.871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-86060385858.903625</v>
      </c>
      <c r="L4314" s="444">
        <f t="shared" ca="1" si="182"/>
        <v>-20740552991995.773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-20740552991995.773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-86418970799.982391</v>
      </c>
      <c r="L4315" s="444">
        <f t="shared" ca="1" si="182"/>
        <v>-20826971962795.754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-20826971962795.754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-86779049844.9823</v>
      </c>
      <c r="L4316" s="444">
        <f t="shared" ca="1" si="182"/>
        <v>-20913751012640.734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-20913751012640.734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-87140629219.336395</v>
      </c>
      <c r="L4317" s="444">
        <f t="shared" ca="1" si="182"/>
        <v>-21000891641860.07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-21000891641860.07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-87503715174.416962</v>
      </c>
      <c r="L4318" s="444">
        <f t="shared" ca="1" si="182"/>
        <v>-21088395357034.488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-21088395357034.488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-87868313987.643707</v>
      </c>
      <c r="L4319" s="444">
        <f t="shared" ca="1" si="182"/>
        <v>-21176263671022.133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-21176263671022.133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-88234431962.592224</v>
      </c>
      <c r="L4320" s="444">
        <f t="shared" ca="1" si="182"/>
        <v>-21264498102984.727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-21264498102984.727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-88602075429.103027</v>
      </c>
      <c r="L4321" s="444">
        <f t="shared" ca="1" si="182"/>
        <v>-21353100178413.828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-21353100178413.828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-88971250743.390945</v>
      </c>
      <c r="L4322" s="444">
        <f t="shared" ca="1" si="182"/>
        <v>-21442071429157.219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-21442071429157.219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-89341964288.155075</v>
      </c>
      <c r="L4323" s="444">
        <f t="shared" ca="1" si="182"/>
        <v>-21531413393445.375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-21531413393445.375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-89714222472.689056</v>
      </c>
      <c r="L4324" s="444">
        <f t="shared" ca="1" si="182"/>
        <v>-21621127615918.063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-21621127615918.063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-90088031732.991928</v>
      </c>
      <c r="L4325" s="444">
        <f t="shared" ca="1" si="182"/>
        <v>-21711215647651.055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-21711215647651.055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-90463398531.879395</v>
      </c>
      <c r="L4326" s="444">
        <f t="shared" ca="1" si="182"/>
        <v>-21801679046182.934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-21801679046182.934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-90840329359.095551</v>
      </c>
      <c r="L4327" s="444">
        <f t="shared" ca="1" si="182"/>
        <v>-21892519375542.027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-21892519375542.027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-91218830731.42511</v>
      </c>
      <c r="L4328" s="444">
        <f t="shared" ca="1" si="182"/>
        <v>-21983738206273.453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-21983738206273.453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-91598909192.806061</v>
      </c>
      <c r="L4329" s="444">
        <f t="shared" ca="1" si="182"/>
        <v>-22075337115466.258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-22075337115466.258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-91980571314.442734</v>
      </c>
      <c r="L4330" s="444">
        <f t="shared" ca="1" si="182"/>
        <v>-22167317686780.699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-22167317686780.699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-92363823694.919586</v>
      </c>
      <c r="L4331" s="444">
        <f t="shared" ca="1" si="182"/>
        <v>-22259681510475.617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-22259681510475.617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-92748672960.315063</v>
      </c>
      <c r="L4332" s="444">
        <f t="shared" ca="1" si="182"/>
        <v>-22352430183435.934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-22352430183435.934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-93135125764.316391</v>
      </c>
      <c r="L4333" s="444">
        <f t="shared" ca="1" si="182"/>
        <v>-22445565309200.25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-22445565309200.25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-93523188788.334381</v>
      </c>
      <c r="L4334" s="444">
        <f t="shared" ca="1" si="182"/>
        <v>-22539088497988.586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-22539088497988.586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-93912868741.61911</v>
      </c>
      <c r="L4335" s="444">
        <f t="shared" ca="1" si="182"/>
        <v>-22633001366730.203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-22633001366730.203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-94304172361.375839</v>
      </c>
      <c r="L4336" s="444">
        <f t="shared" ca="1" si="182"/>
        <v>-22727305539091.578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-22727305539091.578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-94697106412.881577</v>
      </c>
      <c r="L4337" s="444">
        <f t="shared" ca="1" si="182"/>
        <v>-22822002645504.461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-22822002645504.461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-95091677689.601913</v>
      </c>
      <c r="L4338" s="444">
        <f t="shared" ca="1" si="182"/>
        <v>-22917094323194.063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-22917094323194.063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-95487893013.308594</v>
      </c>
      <c r="L4339" s="444">
        <f t="shared" ca="1" si="182"/>
        <v>-23012582216207.371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-23012582216207.371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-95885759234.197372</v>
      </c>
      <c r="L4340" s="444">
        <f t="shared" ca="1" si="182"/>
        <v>-23108467975441.57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-23108467975441.57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-96285283231.006546</v>
      </c>
      <c r="L4341" s="444">
        <f t="shared" ca="1" si="182"/>
        <v>-23204753258672.578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-23204753258672.578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-96686471911.135742</v>
      </c>
      <c r="L4342" s="444">
        <f t="shared" ca="1" si="182"/>
        <v>-23301439730583.715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-23301439730583.715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-97089332210.765472</v>
      </c>
      <c r="L4343" s="444">
        <f t="shared" ref="L4343:L4597" ca="1" si="187">I4343-J4343+K4343</f>
        <v>-23398529062794.48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-23398529062794.48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-97493871094.977005</v>
      </c>
      <c r="L4344" s="444">
        <f t="shared" ca="1" si="187"/>
        <v>-23496022933889.457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-23496022933889.457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-97900095557.872742</v>
      </c>
      <c r="L4345" s="444">
        <f t="shared" ca="1" si="187"/>
        <v>-23593923029447.328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-23593923029447.328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-98308012622.697205</v>
      </c>
      <c r="L4346" s="444">
        <f t="shared" ca="1" si="187"/>
        <v>-23692231042070.023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-23692231042070.023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-98717629341.958435</v>
      </c>
      <c r="L4347" s="444">
        <f t="shared" ca="1" si="187"/>
        <v>-23790948671411.98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-23790948671411.98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-99128952797.549911</v>
      </c>
      <c r="L4348" s="444">
        <f t="shared" ca="1" si="187"/>
        <v>-23890077624209.531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-23890077624209.531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-99541990100.873047</v>
      </c>
      <c r="L4349" s="444">
        <f t="shared" ca="1" si="187"/>
        <v>-23989619614310.406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-23989619614310.406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-99956748392.960022</v>
      </c>
      <c r="L4350" s="444">
        <f t="shared" ca="1" si="187"/>
        <v>-24089576362703.367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-24089576362703.367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-100373234844.59737</v>
      </c>
      <c r="L4351" s="444">
        <f t="shared" ca="1" si="187"/>
        <v>-24189949597547.965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-24189949597547.965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-100791456656.44986</v>
      </c>
      <c r="L4352" s="444">
        <f t="shared" ca="1" si="187"/>
        <v>-24290741054204.414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-24290741054204.414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-101211421059.18506</v>
      </c>
      <c r="L4353" s="444">
        <f t="shared" ca="1" si="187"/>
        <v>-24391952475263.598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-24391952475263.598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-101633135313.59833</v>
      </c>
      <c r="L4354" s="444">
        <f t="shared" ca="1" si="187"/>
        <v>-24493585610577.195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-24493585610577.195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-102056606710.73831</v>
      </c>
      <c r="L4355" s="444">
        <f t="shared" ca="1" si="187"/>
        <v>-24595642217287.934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-24595642217287.934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-102481842572.03305</v>
      </c>
      <c r="L4356" s="444">
        <f t="shared" ca="1" si="187"/>
        <v>-24698124059859.965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-24698124059859.965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-102908850249.41652</v>
      </c>
      <c r="L4357" s="444">
        <f t="shared" ca="1" si="187"/>
        <v>-24801032910109.383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-24801032910109.383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-103337637125.45576</v>
      </c>
      <c r="L4358" s="444">
        <f t="shared" ca="1" si="187"/>
        <v>-24904370547234.84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-24904370547234.84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-103768210613.4785</v>
      </c>
      <c r="L4359" s="444">
        <f t="shared" ca="1" si="187"/>
        <v>-25008138757848.316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-25008138757848.316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-104200578157.70132</v>
      </c>
      <c r="L4360" s="444">
        <f t="shared" ca="1" si="187"/>
        <v>-25112339336006.02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-25112339336006.02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-104634747233.35841</v>
      </c>
      <c r="L4361" s="444">
        <f t="shared" ca="1" si="187"/>
        <v>-25216974083239.379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-25216974083239.379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-105070725346.83075</v>
      </c>
      <c r="L4362" s="444">
        <f t="shared" ca="1" si="187"/>
        <v>-25322044808586.211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-25322044808586.211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-105508520035.77588</v>
      </c>
      <c r="L4363" s="444">
        <f t="shared" ca="1" si="187"/>
        <v>-25427553328621.988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-25427553328621.988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-105948138869.25829</v>
      </c>
      <c r="L4364" s="444">
        <f t="shared" ca="1" si="187"/>
        <v>-25533501467491.246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-25533501467491.246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-106389589447.88019</v>
      </c>
      <c r="L4365" s="444">
        <f t="shared" ca="1" si="187"/>
        <v>-25639891056939.125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-25639891056939.125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-106832879403.91302</v>
      </c>
      <c r="L4366" s="444">
        <f t="shared" ca="1" si="187"/>
        <v>-25746723936343.039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-25746723936343.039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-107278016401.42932</v>
      </c>
      <c r="L4367" s="444">
        <f t="shared" ca="1" si="187"/>
        <v>-25854001952744.469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-25854001952744.469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-107725008136.43529</v>
      </c>
      <c r="L4368" s="444">
        <f t="shared" ca="1" si="187"/>
        <v>-25961726960880.902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-25961726960880.902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-108173862337.00375</v>
      </c>
      <c r="L4369" s="444">
        <f t="shared" ca="1" si="187"/>
        <v>-26069900823217.906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-26069900823217.906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-108624586763.40794</v>
      </c>
      <c r="L4370" s="444">
        <f t="shared" ca="1" si="187"/>
        <v>-26178525409981.313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-26178525409981.313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-109077189208.25546</v>
      </c>
      <c r="L4371" s="444">
        <f t="shared" ca="1" si="187"/>
        <v>-26287602599189.566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-26287602599189.566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-109531677496.6232</v>
      </c>
      <c r="L4372" s="444">
        <f t="shared" ca="1" si="187"/>
        <v>-26397134276686.191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-26397134276686.191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-109988059486.19246</v>
      </c>
      <c r="L4373" s="444">
        <f t="shared" ca="1" si="187"/>
        <v>-26507122336172.383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-26507122336172.383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-110446343067.38493</v>
      </c>
      <c r="L4374" s="444">
        <f t="shared" ca="1" si="187"/>
        <v>-26617568679239.77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-26617568679239.77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-110906536163.49904</v>
      </c>
      <c r="L4375" s="444">
        <f t="shared" ca="1" si="187"/>
        <v>-26728475215403.27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-26728475215403.27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-111368646730.84695</v>
      </c>
      <c r="L4376" s="444">
        <f t="shared" ca="1" si="187"/>
        <v>-26839843862134.117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-26839843862134.117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-111832682758.89215</v>
      </c>
      <c r="L4377" s="444">
        <f t="shared" ca="1" si="187"/>
        <v>-26951676544893.008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-26951676544893.008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-112298652270.38753</v>
      </c>
      <c r="L4378" s="444">
        <f t="shared" ca="1" si="187"/>
        <v>-27063975197163.395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-27063975197163.395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-112766563321.51414</v>
      </c>
      <c r="L4379" s="444">
        <f t="shared" ca="1" si="187"/>
        <v>-27176741760484.91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-27176741760484.91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-113236424002.02046</v>
      </c>
      <c r="L4380" s="444">
        <f t="shared" ca="1" si="187"/>
        <v>-27289978184486.93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-27289978184486.93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-113708242435.3622</v>
      </c>
      <c r="L4381" s="444">
        <f t="shared" ca="1" si="187"/>
        <v>-27403686426922.293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-27403686426922.293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-114182026778.84288</v>
      </c>
      <c r="L4382" s="444">
        <f t="shared" ca="1" si="187"/>
        <v>-27517868453701.137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-27517868453701.137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-114657785223.75473</v>
      </c>
      <c r="L4383" s="444">
        <f t="shared" ca="1" si="187"/>
        <v>-27632526238924.891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-27632526238924.891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-115135525995.52037</v>
      </c>
      <c r="L4384" s="444">
        <f t="shared" ca="1" si="187"/>
        <v>-27747661764920.41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-27747661764920.41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-115615257353.83504</v>
      </c>
      <c r="L4385" s="444">
        <f t="shared" ca="1" si="187"/>
        <v>-27863277022274.246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-27863277022274.246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-116096987592.80936</v>
      </c>
      <c r="L4386" s="444">
        <f t="shared" ca="1" si="187"/>
        <v>-27979374009867.055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-27979374009867.055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-116580725041.11272</v>
      </c>
      <c r="L4387" s="444">
        <f t="shared" ca="1" si="187"/>
        <v>-28095954734908.168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-28095954734908.168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-117066478062.11737</v>
      </c>
      <c r="L4388" s="444">
        <f t="shared" ca="1" si="187"/>
        <v>-28213021212970.285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-28213021212970.285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-117554255054.04285</v>
      </c>
      <c r="L4389" s="444">
        <f t="shared" ca="1" si="187"/>
        <v>-28330575468024.328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-28330575468024.328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-118044064450.10136</v>
      </c>
      <c r="L4390" s="444">
        <f t="shared" ca="1" si="187"/>
        <v>-28448619532474.43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-28448619532474.43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-118535914718.64345</v>
      </c>
      <c r="L4391" s="444">
        <f t="shared" ca="1" si="187"/>
        <v>-28567155447193.074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-28567155447193.074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-119029814363.30447</v>
      </c>
      <c r="L4392" s="444">
        <f t="shared" ca="1" si="187"/>
        <v>-28686185261556.379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-28686185261556.379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-119525771923.15158</v>
      </c>
      <c r="L4393" s="444">
        <f t="shared" ca="1" si="187"/>
        <v>-28805711033479.531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-28805711033479.531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-120023795972.83139</v>
      </c>
      <c r="L4394" s="444">
        <f t="shared" ca="1" si="187"/>
        <v>-28925734829452.363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-28925734829452.363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-120523895122.71819</v>
      </c>
      <c r="L4395" s="444">
        <f t="shared" ca="1" si="187"/>
        <v>-29046258724575.082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-29046258724575.082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-121026078019.06282</v>
      </c>
      <c r="L4396" s="444">
        <f t="shared" ca="1" si="187"/>
        <v>-29167284802594.145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-29167284802594.145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-121530353344.14229</v>
      </c>
      <c r="L4397" s="444">
        <f t="shared" ca="1" si="187"/>
        <v>-29288815155938.285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-29288815155938.285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-122036729816.40952</v>
      </c>
      <c r="L4398" s="444">
        <f t="shared" ca="1" si="187"/>
        <v>-29410851885754.695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-29410851885754.695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-122545216190.64455</v>
      </c>
      <c r="L4399" s="444">
        <f t="shared" ca="1" si="187"/>
        <v>-29533397101945.34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-29533397101945.34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-123055821258.10558</v>
      </c>
      <c r="L4400" s="444">
        <f t="shared" ca="1" si="187"/>
        <v>-29656452923203.445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-29656452923203.445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-123568553846.68102</v>
      </c>
      <c r="L4401" s="444">
        <f t="shared" ca="1" si="187"/>
        <v>-29780021477050.125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-29780021477050.125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-124083422821.04219</v>
      </c>
      <c r="L4402" s="444">
        <f t="shared" ca="1" si="187"/>
        <v>-29904104899871.168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-29904104899871.168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-124600437082.79652</v>
      </c>
      <c r="L4403" s="444">
        <f t="shared" ca="1" si="187"/>
        <v>-30028705336953.965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-30028705336953.965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-125119605570.64153</v>
      </c>
      <c r="L4404" s="444">
        <f t="shared" ca="1" si="187"/>
        <v>-30153824942524.605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-30153824942524.605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-125640937260.51918</v>
      </c>
      <c r="L4405" s="444">
        <f t="shared" ca="1" si="187"/>
        <v>-30279465879785.125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-30279465879785.125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-126164441165.77133</v>
      </c>
      <c r="L4406" s="444">
        <f t="shared" ca="1" si="187"/>
        <v>-30405630320950.895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-30405630320950.895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-126690126337.29539</v>
      </c>
      <c r="L4407" s="444">
        <f t="shared" ca="1" si="187"/>
        <v>-30532320447288.191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-30532320447288.191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-127218001863.70078</v>
      </c>
      <c r="L4408" s="444">
        <f t="shared" ca="1" si="187"/>
        <v>-30659538449151.891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-30659538449151.891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-127748076871.4662</v>
      </c>
      <c r="L4409" s="444">
        <f t="shared" ca="1" si="187"/>
        <v>-30787286526023.355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-30787286526023.355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-128280360525.09734</v>
      </c>
      <c r="L4410" s="444">
        <f t="shared" ca="1" si="187"/>
        <v>-30915566886548.453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-30915566886548.453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-128814862027.28523</v>
      </c>
      <c r="L4411" s="444">
        <f t="shared" ca="1" si="187"/>
        <v>-31044381748575.738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-31044381748575.738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-129351590619.06557</v>
      </c>
      <c r="L4412" s="444">
        <f t="shared" ca="1" si="187"/>
        <v>-31173733339194.805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-31173733339194.805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-129890555579.97835</v>
      </c>
      <c r="L4413" s="444">
        <f t="shared" ca="1" si="187"/>
        <v>-31303623894774.781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-31303623894774.781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-130431766228.22827</v>
      </c>
      <c r="L4414" s="444">
        <f t="shared" ca="1" si="187"/>
        <v>-31434055661003.008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-31434055661003.008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-130975231920.84587</v>
      </c>
      <c r="L4415" s="444">
        <f t="shared" ca="1" si="187"/>
        <v>-31565030892923.855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-31565030892923.855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-131520962053.8494</v>
      </c>
      <c r="L4416" s="444">
        <f t="shared" ca="1" si="187"/>
        <v>-31696551854977.703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-31696551854977.703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-132068966062.40709</v>
      </c>
      <c r="L4417" s="444">
        <f t="shared" ca="1" si="187"/>
        <v>-31828620821040.109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-31828620821040.109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-132619253421.00044</v>
      </c>
      <c r="L4418" s="444">
        <f t="shared" ca="1" si="187"/>
        <v>-31961240074461.109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-31961240074461.109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-133171833643.58795</v>
      </c>
      <c r="L4419" s="444">
        <f t="shared" ca="1" si="187"/>
        <v>-32094411908104.699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-32094411908104.699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-133726716283.76956</v>
      </c>
      <c r="L4420" s="444">
        <f t="shared" ca="1" si="187"/>
        <v>-32228138624388.469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-32228138624388.469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-134283910934.95193</v>
      </c>
      <c r="L4421" s="444">
        <f t="shared" ca="1" si="187"/>
        <v>-32362422535323.422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-32362422535323.422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-134843427230.51425</v>
      </c>
      <c r="L4422" s="444">
        <f t="shared" ca="1" si="187"/>
        <v>-32497265962553.938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-32497265962553.938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-135405274843.97473</v>
      </c>
      <c r="L4423" s="444">
        <f t="shared" ca="1" si="187"/>
        <v>-32632671237397.914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-32632671237397.914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-135969463489.15797</v>
      </c>
      <c r="L4424" s="444">
        <f t="shared" ca="1" si="187"/>
        <v>-32768640700887.07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-32768640700887.07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-136536002920.36279</v>
      </c>
      <c r="L4425" s="444">
        <f t="shared" ca="1" si="187"/>
        <v>-32905176703807.434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-32905176703807.434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-137104902932.53096</v>
      </c>
      <c r="L4426" s="444">
        <f t="shared" ca="1" si="187"/>
        <v>-33042281606739.965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-33042281606739.965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-137676173361.4165</v>
      </c>
      <c r="L4427" s="444">
        <f t="shared" ca="1" si="187"/>
        <v>-33179957780101.383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-33179957780101.383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-138249824083.75577</v>
      </c>
      <c r="L4428" s="444">
        <f t="shared" ca="1" si="187"/>
        <v>-33318207604185.137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-33318207604185.137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-138825865017.43808</v>
      </c>
      <c r="L4429" s="444">
        <f t="shared" ca="1" si="187"/>
        <v>-33457033469202.574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-33457033469202.574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-139404306121.6774</v>
      </c>
      <c r="L4430" s="444">
        <f t="shared" ca="1" si="187"/>
        <v>-33596437775324.25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-33596437775324.25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-139985157397.18439</v>
      </c>
      <c r="L4431" s="444">
        <f t="shared" ca="1" si="187"/>
        <v>-33736422932721.434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-33736422932721.434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-140568428886.33929</v>
      </c>
      <c r="L4432" s="444">
        <f t="shared" ca="1" si="187"/>
        <v>-33876991361607.773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-33876991361607.773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-141154130673.36572</v>
      </c>
      <c r="L4433" s="444">
        <f t="shared" ca="1" si="187"/>
        <v>-34018145492281.141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-34018145492281.141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-141742272884.50476</v>
      </c>
      <c r="L4434" s="444">
        <f t="shared" ca="1" si="187"/>
        <v>-34159887765165.645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-34159887765165.645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-142332865688.19019</v>
      </c>
      <c r="L4435" s="444">
        <f t="shared" ca="1" si="187"/>
        <v>-34302220630853.836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-34302220630853.836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-142925919295.2243</v>
      </c>
      <c r="L4436" s="444">
        <f t="shared" ca="1" si="187"/>
        <v>-34445146550149.059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-34445146550149.059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-143521443958.95441</v>
      </c>
      <c r="L4437" s="444">
        <f t="shared" ca="1" si="187"/>
        <v>-34588667994108.012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-34588667994108.012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-144119449975.45004</v>
      </c>
      <c r="L4438" s="444">
        <f t="shared" ca="1" si="187"/>
        <v>-34732787444083.461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-34732787444083.461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-144719947683.68106</v>
      </c>
      <c r="L4439" s="444">
        <f t="shared" ca="1" si="187"/>
        <v>-34877507391767.141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-34877507391767.141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-145322947465.69641</v>
      </c>
      <c r="L4440" s="444">
        <f t="shared" ca="1" si="187"/>
        <v>-35022830339232.836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-35022830339232.836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-145928459746.80347</v>
      </c>
      <c r="L4441" s="444">
        <f t="shared" ca="1" si="187"/>
        <v>-35168758798979.641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-35168758798979.641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-146536494995.7485</v>
      </c>
      <c r="L4442" s="444">
        <f t="shared" ca="1" si="187"/>
        <v>-35315295293975.391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-35315295293975.391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-147147063724.89746</v>
      </c>
      <c r="L4443" s="444">
        <f t="shared" ca="1" si="187"/>
        <v>-35462442357700.289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-35462442357700.289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-147760176490.41788</v>
      </c>
      <c r="L4444" s="444">
        <f t="shared" ca="1" si="187"/>
        <v>-35610202534190.703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-35610202534190.703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-148375843892.46127</v>
      </c>
      <c r="L4445" s="444">
        <f t="shared" ca="1" si="187"/>
        <v>-35758578378083.164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-35758578378083.164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-148994076575.34653</v>
      </c>
      <c r="L4446" s="444">
        <f t="shared" ca="1" si="187"/>
        <v>-35907572454658.508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-35907572454658.508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-149614885227.74377</v>
      </c>
      <c r="L4447" s="444">
        <f t="shared" ca="1" si="187"/>
        <v>-36057187339886.25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-36057187339886.25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-150238280582.85938</v>
      </c>
      <c r="L4448" s="444">
        <f t="shared" ca="1" si="187"/>
        <v>-36207425620469.109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-36207425620469.109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-150864273418.62128</v>
      </c>
      <c r="L4449" s="444">
        <f t="shared" ca="1" si="187"/>
        <v>-36358289893887.734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-36358289893887.734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-151492874557.86557</v>
      </c>
      <c r="L4450" s="444">
        <f t="shared" ca="1" si="187"/>
        <v>-36509782768445.602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-36509782768445.602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-152124094868.52335</v>
      </c>
      <c r="L4451" s="444">
        <f t="shared" ca="1" si="187"/>
        <v>-36661906863314.125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-36661906863314.125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-152757945263.80884</v>
      </c>
      <c r="L4452" s="444">
        <f t="shared" ca="1" si="187"/>
        <v>-36814664808577.938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-36814664808577.938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-153394436702.40808</v>
      </c>
      <c r="L4453" s="444">
        <f t="shared" ca="1" si="187"/>
        <v>-36968059245280.344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-36968059245280.344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-154033580188.66809</v>
      </c>
      <c r="L4454" s="444">
        <f t="shared" ca="1" si="187"/>
        <v>-37122092825469.016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-37122092825469.016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-154675386772.78757</v>
      </c>
      <c r="L4455" s="444">
        <f t="shared" ca="1" si="187"/>
        <v>-37276768212241.805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-37276768212241.805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-155319867551.00751</v>
      </c>
      <c r="L4456" s="444">
        <f t="shared" ca="1" si="187"/>
        <v>-37432088079792.813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-37432088079792.813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-155967033665.80338</v>
      </c>
      <c r="L4457" s="444">
        <f t="shared" ca="1" si="187"/>
        <v>-37588055113458.617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-37588055113458.617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-156616896306.07758</v>
      </c>
      <c r="L4458" s="444">
        <f t="shared" ca="1" si="187"/>
        <v>-37744672009764.695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-37744672009764.695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-157269466707.35291</v>
      </c>
      <c r="L4459" s="444">
        <f t="shared" ca="1" si="187"/>
        <v>-37901941476472.047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-37901941476472.047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-157924756151.96686</v>
      </c>
      <c r="L4460" s="444">
        <f t="shared" ca="1" si="187"/>
        <v>-38059866232624.016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-38059866232624.016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-158582775969.26672</v>
      </c>
      <c r="L4461" s="444">
        <f t="shared" ca="1" si="187"/>
        <v>-38218449008593.281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-38218449008593.281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-159243537535.80533</v>
      </c>
      <c r="L4462" s="444">
        <f t="shared" ca="1" si="187"/>
        <v>-38377692546129.086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-38377692546129.086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-159907052275.53784</v>
      </c>
      <c r="L4463" s="444">
        <f t="shared" ca="1" si="187"/>
        <v>-38537599598404.625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-38537599598404.625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-160573331660.01926</v>
      </c>
      <c r="L4464" s="444">
        <f t="shared" ca="1" si="187"/>
        <v>-38698172930064.641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-38698172930064.641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-161242387208.60266</v>
      </c>
      <c r="L4465" s="444">
        <f t="shared" ca="1" si="187"/>
        <v>-38859415317273.242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-38859415317273.242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-161914230488.63852</v>
      </c>
      <c r="L4466" s="444">
        <f t="shared" ca="1" si="187"/>
        <v>-39021329547761.883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-39021329547761.883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-162588873115.6745</v>
      </c>
      <c r="L4467" s="444">
        <f t="shared" ca="1" si="187"/>
        <v>-39183918420877.555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-39183918420877.555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-163266326753.65646</v>
      </c>
      <c r="L4468" s="444">
        <f t="shared" ca="1" si="187"/>
        <v>-39347184747631.211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-39347184747631.211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-163946603115.13004</v>
      </c>
      <c r="L4469" s="444">
        <f t="shared" ca="1" si="187"/>
        <v>-39511131350746.344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-39511131350746.344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-164629713961.44308</v>
      </c>
      <c r="L4470" s="444">
        <f t="shared" ca="1" si="187"/>
        <v>-39675761064707.789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-39675761064707.789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-165315671102.94913</v>
      </c>
      <c r="L4471" s="444">
        <f t="shared" ca="1" si="187"/>
        <v>-39841076735810.734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-39841076735810.734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-166004486399.2114</v>
      </c>
      <c r="L4472" s="444">
        <f t="shared" ca="1" si="187"/>
        <v>-40007081222209.945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-40007081222209.945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-166696171759.2081</v>
      </c>
      <c r="L4473" s="444">
        <f t="shared" ca="1" si="187"/>
        <v>-40173777393969.156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-40173777393969.156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-167390739141.53815</v>
      </c>
      <c r="L4474" s="444">
        <f t="shared" ca="1" si="187"/>
        <v>-40341168133110.695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-40341168133110.695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-168088200554.6279</v>
      </c>
      <c r="L4475" s="444">
        <f t="shared" ca="1" si="187"/>
        <v>-40509256333665.32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-40509256333665.32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-168788568056.93884</v>
      </c>
      <c r="L4476" s="444">
        <f t="shared" ca="1" si="187"/>
        <v>-40678044901722.258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-40678044901722.258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-169491853757.17609</v>
      </c>
      <c r="L4477" s="444">
        <f t="shared" ca="1" si="187"/>
        <v>-40847536755479.438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-40847536755479.438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-170198069814.49765</v>
      </c>
      <c r="L4478" s="444">
        <f t="shared" ca="1" si="187"/>
        <v>-41017734825293.938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-41017734825293.938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-170907228438.72473</v>
      </c>
      <c r="L4479" s="444">
        <f t="shared" ca="1" si="187"/>
        <v>-41188642053732.664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-41188642053732.664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-171619341890.55276</v>
      </c>
      <c r="L4480" s="444">
        <f t="shared" ca="1" si="187"/>
        <v>-41360261395623.219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-41360261395623.219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-172334422481.7634</v>
      </c>
      <c r="L4481" s="444">
        <f t="shared" ca="1" si="187"/>
        <v>-41532595818104.984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-41532595818104.984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-173052482575.43744</v>
      </c>
      <c r="L4482" s="444">
        <f t="shared" ca="1" si="187"/>
        <v>-41705648300680.422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-41705648300680.422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-173773534586.16843</v>
      </c>
      <c r="L4483" s="444">
        <f t="shared" ca="1" si="187"/>
        <v>-41879421835266.594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-41879421835266.594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-174497590980.27747</v>
      </c>
      <c r="L4484" s="444">
        <f t="shared" ca="1" si="187"/>
        <v>-42053919426246.875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-42053919426246.875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-175224664276.02866</v>
      </c>
      <c r="L4485" s="444">
        <f t="shared" ca="1" si="187"/>
        <v>-42229144090522.906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-42229144090522.906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-175954767043.84543</v>
      </c>
      <c r="L4486" s="444">
        <f t="shared" ca="1" si="187"/>
        <v>-42405098857566.75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-42405098857566.75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-176687911906.52814</v>
      </c>
      <c r="L4487" s="444">
        <f t="shared" ca="1" si="187"/>
        <v>-42581786769473.281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-42581786769473.281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-177424111539.47202</v>
      </c>
      <c r="L4488" s="444">
        <f t="shared" ca="1" si="187"/>
        <v>-42759210881012.75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-42759210881012.75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-178163378670.88644</v>
      </c>
      <c r="L4489" s="444">
        <f t="shared" ca="1" si="187"/>
        <v>-42937374259683.633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-42937374259683.633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-178905726082.01514</v>
      </c>
      <c r="L4490" s="444">
        <f t="shared" ca="1" si="187"/>
        <v>-43116279985765.648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-43116279985765.648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-179651166607.35687</v>
      </c>
      <c r="L4491" s="444">
        <f t="shared" ca="1" si="187"/>
        <v>-43295931152373.008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-43295931152373.008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-180399713134.88754</v>
      </c>
      <c r="L4492" s="444">
        <f t="shared" ca="1" si="187"/>
        <v>-43476330865507.898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-43476330865507.898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-181151378606.2829</v>
      </c>
      <c r="L4493" s="444">
        <f t="shared" ca="1" si="187"/>
        <v>-43657482244114.18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-43657482244114.18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-181906176017.14243</v>
      </c>
      <c r="L4494" s="444">
        <f t="shared" ca="1" si="187"/>
        <v>-43839388420131.32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-43839388420131.32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-182664118417.21384</v>
      </c>
      <c r="L4495" s="444">
        <f t="shared" ca="1" si="187"/>
        <v>-44022052538548.531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-44022052538548.531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-183425218910.61887</v>
      </c>
      <c r="L4496" s="444">
        <f t="shared" ca="1" si="187"/>
        <v>-44205477757459.148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-44205477757459.148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-184189490656.07977</v>
      </c>
      <c r="L4497" s="444">
        <f t="shared" ca="1" si="187"/>
        <v>-44389667248115.227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-44389667248115.227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-184956946867.14679</v>
      </c>
      <c r="L4498" s="444">
        <f t="shared" ca="1" si="187"/>
        <v>-44574624194982.375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-44574624194982.375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-185727600812.42657</v>
      </c>
      <c r="L4499" s="444">
        <f t="shared" ca="1" si="187"/>
        <v>-44760351795794.805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-44760351795794.805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-186501465815.81168</v>
      </c>
      <c r="L4500" s="444">
        <f t="shared" ca="1" si="187"/>
        <v>-44946853261610.617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-44946853261610.617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-187278555256.71091</v>
      </c>
      <c r="L4501" s="444">
        <f t="shared" ca="1" si="187"/>
        <v>-45134131816867.328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-45134131816867.328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-188058882570.28052</v>
      </c>
      <c r="L4502" s="444">
        <f t="shared" ca="1" si="187"/>
        <v>-45322190699437.609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-45322190699437.609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-188842461247.65671</v>
      </c>
      <c r="L4503" s="444">
        <f t="shared" ca="1" si="187"/>
        <v>-45511033160685.266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-45511033160685.266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-189629304836.1886</v>
      </c>
      <c r="L4504" s="444">
        <f t="shared" ca="1" si="187"/>
        <v>-45700662465521.453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-45700662465521.453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-190419426939.67273</v>
      </c>
      <c r="L4505" s="444">
        <f t="shared" ca="1" si="187"/>
        <v>-45891081892461.125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-45891081892461.125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-191212841218.58801</v>
      </c>
      <c r="L4506" s="444">
        <f t="shared" ca="1" si="187"/>
        <v>-46082294733679.711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-46082294733679.711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-192009561390.33212</v>
      </c>
      <c r="L4507" s="444">
        <f t="shared" ca="1" si="187"/>
        <v>-46274304295070.047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-46274304295070.047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-192809601229.45853</v>
      </c>
      <c r="L4508" s="444">
        <f t="shared" ca="1" si="187"/>
        <v>-46467113896299.508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-46467113896299.508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-193612974567.91461</v>
      </c>
      <c r="L4509" s="444">
        <f t="shared" ca="1" si="187"/>
        <v>-46660726870867.422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-46660726870867.422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-194419695295.28091</v>
      </c>
      <c r="L4510" s="444">
        <f t="shared" ca="1" si="187"/>
        <v>-46855146566162.703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-46855146566162.703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-195229777359.01126</v>
      </c>
      <c r="L4511" s="444">
        <f t="shared" ca="1" si="187"/>
        <v>-47050376343521.711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-47050376343521.711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-196043234764.6738</v>
      </c>
      <c r="L4512" s="444">
        <f t="shared" ca="1" si="187"/>
        <v>-47246419578286.383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-47246419578286.383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-196860081576.19327</v>
      </c>
      <c r="L4513" s="444">
        <f t="shared" ca="1" si="187"/>
        <v>-47443279659862.578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-47443279659862.578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-197680331916.09409</v>
      </c>
      <c r="L4514" s="444">
        <f t="shared" ca="1" si="187"/>
        <v>-47640959991778.672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-47640959991778.672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-198503999965.74448</v>
      </c>
      <c r="L4515" s="444">
        <f t="shared" ca="1" si="187"/>
        <v>-47839463991744.414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-47839463991744.414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-199331099965.60172</v>
      </c>
      <c r="L4516" s="444">
        <f t="shared" ca="1" si="187"/>
        <v>-48038795091710.016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-48038795091710.016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-200161646215.4584</v>
      </c>
      <c r="L4517" s="444">
        <f t="shared" ca="1" si="187"/>
        <v>-48238956737925.477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-48238956737925.477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-200995653074.68948</v>
      </c>
      <c r="L4518" s="444">
        <f t="shared" ca="1" si="187"/>
        <v>-48439952391000.164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-48439952391000.164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-201833134962.50067</v>
      </c>
      <c r="L4519" s="444">
        <f t="shared" ca="1" si="187"/>
        <v>-48641785525962.664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-48641785525962.664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-202674106358.17776</v>
      </c>
      <c r="L4520" s="444">
        <f t="shared" ca="1" si="187"/>
        <v>-48844459632320.844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-48844459632320.844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-203518581801.33685</v>
      </c>
      <c r="L4521" s="444">
        <f t="shared" ca="1" si="187"/>
        <v>-49047978214122.18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-49047978214122.18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-204366575892.17575</v>
      </c>
      <c r="L4522" s="444">
        <f t="shared" ca="1" si="187"/>
        <v>-49252344790014.352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-49252344790014.352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-205218103291.72647</v>
      </c>
      <c r="L4523" s="444">
        <f t="shared" ca="1" si="187"/>
        <v>-49457562893306.078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-49457562893306.078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-206073178722.10864</v>
      </c>
      <c r="L4524" s="444">
        <f t="shared" ca="1" si="187"/>
        <v>-49663636072028.188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-49663636072028.188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-206931816966.78412</v>
      </c>
      <c r="L4525" s="444">
        <f t="shared" ca="1" si="187"/>
        <v>-49870567888994.969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-49870567888994.969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-207794032870.81238</v>
      </c>
      <c r="L4526" s="444">
        <f t="shared" ca="1" si="187"/>
        <v>-50078361921865.781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-50078361921865.781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-208659841341.10742</v>
      </c>
      <c r="L4527" s="444">
        <f t="shared" ca="1" si="187"/>
        <v>-50287021763206.891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-50287021763206.891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-209529257346.69537</v>
      </c>
      <c r="L4528" s="444">
        <f t="shared" ca="1" si="187"/>
        <v>-50496551020553.586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-50496551020553.586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-210402295918.97327</v>
      </c>
      <c r="L4529" s="444">
        <f t="shared" ca="1" si="187"/>
        <v>-50706953316472.563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-50706953316472.563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-211278972151.96899</v>
      </c>
      <c r="L4530" s="444">
        <f t="shared" ca="1" si="187"/>
        <v>-50918232288624.531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-50918232288624.531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-212159301202.6022</v>
      </c>
      <c r="L4531" s="444">
        <f t="shared" ca="1" si="187"/>
        <v>-51130391589827.133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-51130391589827.133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-213043298290.94638</v>
      </c>
      <c r="L4532" s="444">
        <f t="shared" ca="1" si="187"/>
        <v>-51343434888118.078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-51343434888118.078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-213930978700.492</v>
      </c>
      <c r="L4533" s="444">
        <f t="shared" ca="1" si="187"/>
        <v>-51557365866818.57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-51557365866818.57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-214822357778.41071</v>
      </c>
      <c r="L4534" s="444">
        <f t="shared" ca="1" si="187"/>
        <v>-51772188224596.984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-51772188224596.984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-215717450935.82077</v>
      </c>
      <c r="L4535" s="444">
        <f t="shared" ca="1" si="187"/>
        <v>-51987905675532.805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-51987905675532.805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-216616273648.05334</v>
      </c>
      <c r="L4536" s="444">
        <f t="shared" ca="1" si="187"/>
        <v>-52204521949180.859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-52204521949180.859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-217518841454.92026</v>
      </c>
      <c r="L4537" s="444">
        <f t="shared" ca="1" si="187"/>
        <v>-52422040790635.781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-52422040790635.781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-218425169960.98242</v>
      </c>
      <c r="L4538" s="444">
        <f t="shared" ca="1" si="187"/>
        <v>-52640465960596.766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-52640465960596.766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-219335274835.81985</v>
      </c>
      <c r="L4539" s="444">
        <f t="shared" ca="1" si="187"/>
        <v>-52859801235432.586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-52859801235432.586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-220249171814.30243</v>
      </c>
      <c r="L4540" s="444">
        <f t="shared" ca="1" si="187"/>
        <v>-53080050407246.891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-53080050407246.891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-221166876696.86203</v>
      </c>
      <c r="L4541" s="444">
        <f t="shared" ca="1" si="187"/>
        <v>-53301217283943.75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-53301217283943.75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-222088405349.76563</v>
      </c>
      <c r="L4542" s="444">
        <f t="shared" ca="1" si="187"/>
        <v>-53523305689293.516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-53523305689293.516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-223013773705.38965</v>
      </c>
      <c r="L4543" s="444">
        <f t="shared" ca="1" si="187"/>
        <v>-53746319462998.906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-53746319462998.906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-223942997762.49545</v>
      </c>
      <c r="L4544" s="444">
        <f t="shared" ca="1" si="187"/>
        <v>-53970262460761.398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-53970262460761.398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-224876093586.50583</v>
      </c>
      <c r="L4545" s="444">
        <f t="shared" ca="1" si="187"/>
        <v>-54195138554347.906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-54195138554347.906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-225813077309.78293</v>
      </c>
      <c r="L4546" s="444">
        <f t="shared" ca="1" si="187"/>
        <v>-54420951631657.688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-54420951631657.688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-226753965131.90701</v>
      </c>
      <c r="L4547" s="444">
        <f t="shared" ca="1" si="187"/>
        <v>-54647705596789.594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-54647705596789.594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-227698773319.95663</v>
      </c>
      <c r="L4548" s="444">
        <f t="shared" ca="1" si="187"/>
        <v>-54875404370109.547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-54875404370109.547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-228647518208.78979</v>
      </c>
      <c r="L4549" s="444">
        <f t="shared" ca="1" si="187"/>
        <v>-55104051888318.336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-55104051888318.336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-229600216201.32639</v>
      </c>
      <c r="L4550" s="444">
        <f t="shared" ca="1" si="187"/>
        <v>-55333652104519.664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-55333652104519.664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-230556883768.83194</v>
      </c>
      <c r="L4551" s="444">
        <f t="shared" ca="1" si="187"/>
        <v>-55564208988288.492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-55564208988288.492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-231517537451.20206</v>
      </c>
      <c r="L4552" s="444">
        <f t="shared" ca="1" si="187"/>
        <v>-55795726525739.695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-55795726525739.695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-232482193857.24872</v>
      </c>
      <c r="L4553" s="444">
        <f t="shared" ca="1" si="187"/>
        <v>-56028208719596.945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-56028208719596.945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-233450869664.98724</v>
      </c>
      <c r="L4554" s="444">
        <f t="shared" ca="1" si="187"/>
        <v>-56261659589261.93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-56261659589261.93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-234423581621.92474</v>
      </c>
      <c r="L4555" s="444">
        <f t="shared" ca="1" si="187"/>
        <v>-56496083170883.852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-56496083170883.852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-235400346545.34937</v>
      </c>
      <c r="L4556" s="444">
        <f t="shared" ca="1" si="187"/>
        <v>-56731483517429.203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-56731483517429.203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-236381181322.62167</v>
      </c>
      <c r="L4557" s="444">
        <f t="shared" ca="1" si="187"/>
        <v>-56967864698751.828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-56967864698751.828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-237366102911.46591</v>
      </c>
      <c r="L4558" s="444">
        <f t="shared" ca="1" si="187"/>
        <v>-57205230801663.297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-57205230801663.297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-238355128340.26376</v>
      </c>
      <c r="L4559" s="444">
        <f t="shared" ca="1" si="187"/>
        <v>-57443585930003.563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-57443585930003.563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-239348274708.34821</v>
      </c>
      <c r="L4560" s="444">
        <f t="shared" ca="1" si="187"/>
        <v>-57682934204711.914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-57682934204711.914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-240345559186.29965</v>
      </c>
      <c r="L4561" s="444">
        <f t="shared" ca="1" si="187"/>
        <v>-57923279763898.211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-57923279763898.211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-241346999016.24258</v>
      </c>
      <c r="L4562" s="444">
        <f t="shared" ca="1" si="187"/>
        <v>-58164626762914.453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-58164626762914.453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-242352611512.14352</v>
      </c>
      <c r="L4563" s="444">
        <f t="shared" ca="1" si="187"/>
        <v>-58406979374426.594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-58406979374426.594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-243362414060.11081</v>
      </c>
      <c r="L4564" s="444">
        <f t="shared" ca="1" si="187"/>
        <v>-58650341788486.703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-58650341788486.703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-244376424118.69458</v>
      </c>
      <c r="L4565" s="444">
        <f t="shared" ca="1" si="187"/>
        <v>-58894718212605.398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-58894718212605.398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-245394659219.18915</v>
      </c>
      <c r="L4566" s="444">
        <f t="shared" ca="1" si="187"/>
        <v>-59140112871824.586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-59140112871824.586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-246417136965.93576</v>
      </c>
      <c r="L4567" s="444">
        <f t="shared" ca="1" si="187"/>
        <v>-59386530008790.523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-59386530008790.523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-247443875036.62717</v>
      </c>
      <c r="L4568" s="444">
        <f t="shared" ca="1" si="187"/>
        <v>-59633973883827.148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-59633973883827.148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-248474891182.61313</v>
      </c>
      <c r="L4569" s="444">
        <f t="shared" ca="1" si="187"/>
        <v>-59882448775009.758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-59882448775009.758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-249510203229.20731</v>
      </c>
      <c r="L4570" s="444">
        <f t="shared" ca="1" si="187"/>
        <v>-60131958978238.969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-60131958978238.969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-250549829075.9957</v>
      </c>
      <c r="L4571" s="444">
        <f t="shared" ca="1" si="187"/>
        <v>-60382508807314.961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-60382508807314.961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-251593786697.14566</v>
      </c>
      <c r="L4572" s="444">
        <f t="shared" ca="1" si="187"/>
        <v>-60634102594012.109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-60634102594012.109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-252642094141.71716</v>
      </c>
      <c r="L4573" s="444">
        <f t="shared" ca="1" si="187"/>
        <v>-60886744688153.828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-60886744688153.828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-253694769533.9743</v>
      </c>
      <c r="L4574" s="444">
        <f t="shared" ca="1" si="187"/>
        <v>-61140439457687.805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-61140439457687.805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-254751831073.69916</v>
      </c>
      <c r="L4575" s="444">
        <f t="shared" ca="1" si="187"/>
        <v>-61395191288761.5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-61395191288761.5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-255813297036.50629</v>
      </c>
      <c r="L4576" s="444">
        <f t="shared" ca="1" si="187"/>
        <v>-61651004585798.008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-61651004585798.008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-256879185774.15836</v>
      </c>
      <c r="L4577" s="444">
        <f t="shared" ca="1" si="187"/>
        <v>-61907883771572.164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-61907883771572.164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-257949515714.88403</v>
      </c>
      <c r="L4578" s="444">
        <f t="shared" ca="1" si="187"/>
        <v>-62165833287287.047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-62165833287287.047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-259024305363.69601</v>
      </c>
      <c r="L4579" s="444">
        <f t="shared" ca="1" si="187"/>
        <v>-62424857592650.742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-62424857592650.742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-260103573302.7114</v>
      </c>
      <c r="L4580" s="444">
        <f t="shared" ca="1" si="187"/>
        <v>-62684961165953.453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-62684961165953.453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-261187338191.47272</v>
      </c>
      <c r="L4581" s="444">
        <f t="shared" ca="1" si="187"/>
        <v>-62946148504144.93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-62946148504144.93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-262275618767.27054</v>
      </c>
      <c r="L4582" s="444">
        <f t="shared" ca="1" si="187"/>
        <v>-63208424122912.203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-63208424122912.203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-263368433845.4675</v>
      </c>
      <c r="L4583" s="444">
        <f t="shared" ca="1" si="187"/>
        <v>-63471792556757.672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-63471792556757.672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-264465802319.82364</v>
      </c>
      <c r="L4584" s="444">
        <f t="shared" ca="1" si="187"/>
        <v>-63736258359077.492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-63736258359077.492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-265567743162.82288</v>
      </c>
      <c r="L4585" s="444">
        <f t="shared" ca="1" si="187"/>
        <v>-64001826102240.313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-64001826102240.313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-266674275426.00134</v>
      </c>
      <c r="L4586" s="444">
        <f t="shared" ca="1" si="187"/>
        <v>-64268500377666.313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-64268500377666.313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-267785418240.27631</v>
      </c>
      <c r="L4587" s="444">
        <f t="shared" ca="1" si="187"/>
        <v>-64536285795906.586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-64536285795906.586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-268901190816.27747</v>
      </c>
      <c r="L4588" s="444">
        <f t="shared" ca="1" si="187"/>
        <v>-64805186986722.867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-64805186986722.867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-270021612444.67859</v>
      </c>
      <c r="L4589" s="444">
        <f t="shared" ca="1" si="187"/>
        <v>-65075208599167.547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-65075208599167.547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-271146702496.53143</v>
      </c>
      <c r="L4590" s="444">
        <f t="shared" ca="1" si="187"/>
        <v>-65346355301664.078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-65346355301664.078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-272276480423.60034</v>
      </c>
      <c r="L4591" s="444">
        <f t="shared" ca="1" si="187"/>
        <v>-65618631782087.68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-65618631782087.68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-273410965758.69864</v>
      </c>
      <c r="L4592" s="444">
        <f t="shared" ca="1" si="187"/>
        <v>-65892042747846.375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-65892042747846.375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-274550178116.02655</v>
      </c>
      <c r="L4593" s="444">
        <f t="shared" ca="1" si="187"/>
        <v>-66166592925962.398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-66166592925962.398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-275694137191.51001</v>
      </c>
      <c r="L4594" s="444">
        <f t="shared" ca="1" si="187"/>
        <v>-66442287063153.906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-66442287063153.906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-276842862763.1413</v>
      </c>
      <c r="L4595" s="444">
        <f t="shared" ca="1" si="187"/>
        <v>-66719129925917.047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-66719129925917.047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-277996374691.32104</v>
      </c>
      <c r="L4596" s="444">
        <f t="shared" ca="1" si="187"/>
        <v>-66997126300608.367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-66997126300608.367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-279154692919.20148</v>
      </c>
      <c r="L4597" s="444">
        <f t="shared" ca="1" si="187"/>
        <v>-67276280993527.57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-67276280993527.57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-280317837473.03149</v>
      </c>
      <c r="L4598" s="444">
        <f t="shared" ref="L4598:L4852" ca="1" si="192">I4598-J4598+K4598</f>
        <v>-67556598831000.602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-67556598831000.602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-281485828462.5025</v>
      </c>
      <c r="L4599" s="444">
        <f t="shared" ca="1" si="192"/>
        <v>-67838084659463.102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-67838084659463.102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-282658686081.09631</v>
      </c>
      <c r="L4600" s="444">
        <f t="shared" ca="1" si="192"/>
        <v>-68120743345544.195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-68120743345544.195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-283836430606.43408</v>
      </c>
      <c r="L4601" s="444">
        <f t="shared" ca="1" si="192"/>
        <v>-68404579776150.633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-68404579776150.633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-285019082400.62762</v>
      </c>
      <c r="L4602" s="444">
        <f t="shared" ca="1" si="192"/>
        <v>-68689598858551.258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-68689598858551.258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-286206661910.63025</v>
      </c>
      <c r="L4603" s="444">
        <f t="shared" ca="1" si="192"/>
        <v>-68975805520461.891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-68975805520461.891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-287399189668.59119</v>
      </c>
      <c r="L4604" s="444">
        <f t="shared" ca="1" si="192"/>
        <v>-69263204710130.484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-69263204710130.484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-288596686292.21033</v>
      </c>
      <c r="L4605" s="444">
        <f t="shared" ca="1" si="192"/>
        <v>-69551801396422.695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-69551801396422.695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-289799172485.09454</v>
      </c>
      <c r="L4606" s="444">
        <f t="shared" ca="1" si="192"/>
        <v>-69841600568907.789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-69841600568907.789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-291006669037.11578</v>
      </c>
      <c r="L4607" s="444">
        <f t="shared" ca="1" si="192"/>
        <v>-70132607237944.906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-70132607237944.906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-292219196824.77045</v>
      </c>
      <c r="L4608" s="444">
        <f t="shared" ca="1" si="192"/>
        <v>-70424826434769.672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-70424826434769.672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-293436776811.54028</v>
      </c>
      <c r="L4609" s="444">
        <f t="shared" ca="1" si="192"/>
        <v>-70718263211581.219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-70718263211581.219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-294659430048.25507</v>
      </c>
      <c r="L4610" s="444">
        <f t="shared" ca="1" si="192"/>
        <v>-71012922641629.469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-71012922641629.469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-295887177673.45612</v>
      </c>
      <c r="L4611" s="444">
        <f t="shared" ca="1" si="192"/>
        <v>-71308809819302.922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-71308809819302.922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-297120040913.76215</v>
      </c>
      <c r="L4612" s="444">
        <f t="shared" ca="1" si="192"/>
        <v>-71605929860216.688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-71605929860216.688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-298358041084.23621</v>
      </c>
      <c r="L4613" s="444">
        <f t="shared" ca="1" si="192"/>
        <v>-71904287901300.922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-71904287901300.922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-299601199588.75385</v>
      </c>
      <c r="L4614" s="444">
        <f t="shared" ca="1" si="192"/>
        <v>-72203889100889.672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-72203889100889.672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-300849537920.37366</v>
      </c>
      <c r="L4615" s="444">
        <f t="shared" ca="1" si="192"/>
        <v>-72504738638810.047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-72504738638810.047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-302103077661.7085</v>
      </c>
      <c r="L4616" s="444">
        <f t="shared" ca="1" si="192"/>
        <v>-72806841716471.75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-72806841716471.75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-303361840485.29895</v>
      </c>
      <c r="L4617" s="444">
        <f t="shared" ca="1" si="192"/>
        <v>-73110203556957.047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-73110203556957.047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-304625848153.98767</v>
      </c>
      <c r="L4618" s="444">
        <f t="shared" ca="1" si="192"/>
        <v>-73414829405111.031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-73414829405111.031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-305895122521.29596</v>
      </c>
      <c r="L4619" s="444">
        <f t="shared" ca="1" si="192"/>
        <v>-73720724527632.328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-73720724527632.328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-307169685531.80139</v>
      </c>
      <c r="L4620" s="444">
        <f t="shared" ca="1" si="192"/>
        <v>-74027894213164.125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-74027894213164.125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-308449559221.51721</v>
      </c>
      <c r="L4621" s="444">
        <f t="shared" ca="1" si="192"/>
        <v>-74336343772385.641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-74336343772385.641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-309734765718.2735</v>
      </c>
      <c r="L4622" s="444">
        <f t="shared" ca="1" si="192"/>
        <v>-74646078538103.922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-74646078538103.922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-311025327242.09967</v>
      </c>
      <c r="L4623" s="444">
        <f t="shared" ca="1" si="192"/>
        <v>-74957103865346.016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-74957103865346.016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-312321266105.6084</v>
      </c>
      <c r="L4624" s="444">
        <f t="shared" ca="1" si="192"/>
        <v>-75269425131451.625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-75269425131451.625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-313622604714.38177</v>
      </c>
      <c r="L4625" s="444">
        <f t="shared" ca="1" si="192"/>
        <v>-75583047736166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-75583047736166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-314929365567.35834</v>
      </c>
      <c r="L4626" s="444">
        <f t="shared" ca="1" si="192"/>
        <v>-75897977101733.359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-75897977101733.359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-316241571257.22235</v>
      </c>
      <c r="L4627" s="444">
        <f t="shared" ca="1" si="192"/>
        <v>-76214218672990.578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-76214218672990.578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-317559244470.79407</v>
      </c>
      <c r="L4628" s="444">
        <f t="shared" ca="1" si="192"/>
        <v>-76531777917461.375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-76531777917461.375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-318882407989.42236</v>
      </c>
      <c r="L4629" s="444">
        <f t="shared" ca="1" si="192"/>
        <v>-76850660325450.797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-76850660325450.797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-320211084689.3783</v>
      </c>
      <c r="L4630" s="444">
        <f t="shared" ca="1" si="192"/>
        <v>-77170871410140.172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-77170871410140.172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-321545297542.25073</v>
      </c>
      <c r="L4631" s="444">
        <f t="shared" ca="1" si="192"/>
        <v>-77492416707682.422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-77492416707682.422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-322885069615.34344</v>
      </c>
      <c r="L4632" s="444">
        <f t="shared" ca="1" si="192"/>
        <v>-77815301777297.766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-77815301777297.766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-324230424072.07404</v>
      </c>
      <c r="L4633" s="444">
        <f t="shared" ca="1" si="192"/>
        <v>-78139532201369.844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-78139532201369.844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-325581384172.37433</v>
      </c>
      <c r="L4634" s="444">
        <f t="shared" ca="1" si="192"/>
        <v>-78465113585542.219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-78465113585542.219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-326937973273.09259</v>
      </c>
      <c r="L4635" s="444">
        <f t="shared" ca="1" si="192"/>
        <v>-78792051558815.313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-78792051558815.313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-328300214828.39716</v>
      </c>
      <c r="L4636" s="444">
        <f t="shared" ca="1" si="192"/>
        <v>-79120351773643.703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-79120351773643.703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-329668132390.18207</v>
      </c>
      <c r="L4637" s="444">
        <f t="shared" ca="1" si="192"/>
        <v>-79450019906033.891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-79450019906033.891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-331041749608.47455</v>
      </c>
      <c r="L4638" s="444">
        <f t="shared" ca="1" si="192"/>
        <v>-79781061655642.359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-79781061655642.359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-332421090231.84314</v>
      </c>
      <c r="L4639" s="444">
        <f t="shared" ca="1" si="192"/>
        <v>-80113482745874.203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-80113482745874.203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-333806178107.8092</v>
      </c>
      <c r="L4640" s="444">
        <f t="shared" ca="1" si="192"/>
        <v>-80447288923982.016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-80447288923982.016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-335197037183.25842</v>
      </c>
      <c r="L4641" s="444">
        <f t="shared" ca="1" si="192"/>
        <v>-80782485961165.281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-80782485961165.281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-336593691504.85535</v>
      </c>
      <c r="L4642" s="444">
        <f t="shared" ca="1" si="192"/>
        <v>-81119079652670.141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-81119079652670.141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-337996165219.45892</v>
      </c>
      <c r="L4643" s="444">
        <f t="shared" ca="1" si="192"/>
        <v>-81457075817889.594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-81457075817889.594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-339404482574.53998</v>
      </c>
      <c r="L4644" s="444">
        <f t="shared" ca="1" si="192"/>
        <v>-81796480300464.141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-81796480300464.141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-340818667918.60059</v>
      </c>
      <c r="L4645" s="444">
        <f t="shared" ca="1" si="192"/>
        <v>-82137298968382.734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-82137298968382.734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-342238745701.59473</v>
      </c>
      <c r="L4646" s="444">
        <f t="shared" ca="1" si="192"/>
        <v>-82479537714084.328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-82479537714084.328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-343664740475.35138</v>
      </c>
      <c r="L4647" s="444">
        <f t="shared" ca="1" si="192"/>
        <v>-82823202454559.672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-82823202454559.672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-345096676893.99866</v>
      </c>
      <c r="L4648" s="444">
        <f t="shared" ca="1" si="192"/>
        <v>-83168299131453.672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-83168299131453.672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-346534579714.39032</v>
      </c>
      <c r="L4649" s="444">
        <f t="shared" ca="1" si="192"/>
        <v>-83514833711168.063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-83514833711168.063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-347978473796.53357</v>
      </c>
      <c r="L4650" s="444">
        <f t="shared" ca="1" si="192"/>
        <v>-83862812184964.594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-83862812184964.594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-349428384104.01917</v>
      </c>
      <c r="L4651" s="444">
        <f t="shared" ca="1" si="192"/>
        <v>-84212240569068.609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-84212240569068.609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-350884335704.45251</v>
      </c>
      <c r="L4652" s="444">
        <f t="shared" ca="1" si="192"/>
        <v>-84563124904773.063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-84563124904773.063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-352346353769.88776</v>
      </c>
      <c r="L4653" s="444">
        <f t="shared" ca="1" si="192"/>
        <v>-84915471258542.953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-84915471258542.953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-353814463577.26233</v>
      </c>
      <c r="L4654" s="444">
        <f t="shared" ca="1" si="192"/>
        <v>-85269285722120.219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-85269285722120.219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-355288690508.83423</v>
      </c>
      <c r="L4655" s="444">
        <f t="shared" ca="1" si="192"/>
        <v>-85624574412629.047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-85624574412629.047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-356769060052.62103</v>
      </c>
      <c r="L4656" s="444">
        <f t="shared" ca="1" si="192"/>
        <v>-85981343472681.672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-85981343472681.672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-358255597802.84027</v>
      </c>
      <c r="L4657" s="444">
        <f t="shared" ca="1" si="192"/>
        <v>-86339599070484.516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-86339599070484.516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-359748329460.35217</v>
      </c>
      <c r="L4658" s="444">
        <f t="shared" ca="1" si="192"/>
        <v>-86699347399944.875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-86699347399944.875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-361247280833.10364</v>
      </c>
      <c r="L4659" s="444">
        <f t="shared" ca="1" si="192"/>
        <v>-87060594680777.984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-87060594680777.984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-362752477836.57495</v>
      </c>
      <c r="L4660" s="444">
        <f t="shared" ca="1" si="192"/>
        <v>-87423347158614.563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-87423347158614.563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-364263946494.22736</v>
      </c>
      <c r="L4661" s="444">
        <f t="shared" ca="1" si="192"/>
        <v>-87787611105108.797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-87787611105108.797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-365781712937.95331</v>
      </c>
      <c r="L4662" s="444">
        <f t="shared" ca="1" si="192"/>
        <v>-88153392818046.75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-88153392818046.75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-367305803408.52814</v>
      </c>
      <c r="L4663" s="444">
        <f t="shared" ca="1" si="192"/>
        <v>-88520698621455.281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-88520698621455.281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-368836244256.06366</v>
      </c>
      <c r="L4664" s="444">
        <f t="shared" ca="1" si="192"/>
        <v>-88889534865711.344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-88889534865711.344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-370373061940.46393</v>
      </c>
      <c r="L4665" s="444">
        <f t="shared" ca="1" si="192"/>
        <v>-89259907927651.813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-89259907927651.813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-371916283031.88257</v>
      </c>
      <c r="L4666" s="444">
        <f t="shared" ca="1" si="192"/>
        <v>-89631824210683.688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-89631824210683.688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-373465934211.18201</v>
      </c>
      <c r="L4667" s="444">
        <f t="shared" ca="1" si="192"/>
        <v>-90005290144894.875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-90005290144894.875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-375022042270.39532</v>
      </c>
      <c r="L4668" s="444">
        <f t="shared" ca="1" si="192"/>
        <v>-90380312187165.266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-90380312187165.266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-376584634113.1886</v>
      </c>
      <c r="L4669" s="444">
        <f t="shared" ca="1" si="192"/>
        <v>-90756896821278.453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-90756896821278.453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-378153736755.3269</v>
      </c>
      <c r="L4670" s="444">
        <f t="shared" ca="1" si="192"/>
        <v>-91135050558033.781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-91135050558033.781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-379729377325.14075</v>
      </c>
      <c r="L4671" s="444">
        <f t="shared" ca="1" si="192"/>
        <v>-91514779935358.922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-91514779935358.922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-381311583063.99548</v>
      </c>
      <c r="L4672" s="444">
        <f t="shared" ca="1" si="192"/>
        <v>-91896091518422.922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-91896091518422.922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-382900381326.76215</v>
      </c>
      <c r="L4673" s="444">
        <f t="shared" ca="1" si="192"/>
        <v>-92278991899749.688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-92278991899749.688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-384495799582.29034</v>
      </c>
      <c r="L4674" s="444">
        <f t="shared" ca="1" si="192"/>
        <v>-92663487699331.984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-92663487699331.984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-386097865413.88324</v>
      </c>
      <c r="L4675" s="444">
        <f t="shared" ca="1" si="192"/>
        <v>-93049585564745.875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-93049585564745.875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-387706606519.77448</v>
      </c>
      <c r="L4676" s="444">
        <f t="shared" ca="1" si="192"/>
        <v>-93437292171265.656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-93437292171265.656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-389322050713.60687</v>
      </c>
      <c r="L4677" s="444">
        <f t="shared" ca="1" si="192"/>
        <v>-93826614221979.266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-93826614221979.266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-390944225924.91357</v>
      </c>
      <c r="L4678" s="444">
        <f t="shared" ca="1" si="192"/>
        <v>-94217558447904.172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-94217558447904.172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-392573160199.60071</v>
      </c>
      <c r="L4679" s="444">
        <f t="shared" ca="1" si="192"/>
        <v>-94610131608103.766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-94610131608103.766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-394208881700.43237</v>
      </c>
      <c r="L4680" s="444">
        <f t="shared" ca="1" si="192"/>
        <v>-95004340489804.203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-95004340489804.203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-395851418707.51752</v>
      </c>
      <c r="L4681" s="444">
        <f t="shared" ca="1" si="192"/>
        <v>-95400191908511.719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-95400191908511.719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-397500799618.79883</v>
      </c>
      <c r="L4682" s="444">
        <f t="shared" ca="1" si="192"/>
        <v>-95797692708130.516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-95797692708130.516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-399157052950.54382</v>
      </c>
      <c r="L4683" s="444">
        <f t="shared" ca="1" si="192"/>
        <v>-96196849761081.063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-96196849761081.063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-400820207337.83777</v>
      </c>
      <c r="L4684" s="444">
        <f t="shared" ca="1" si="192"/>
        <v>-96597669968418.906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-96597669968418.906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-402490291535.0788</v>
      </c>
      <c r="L4685" s="444">
        <f t="shared" ca="1" si="192"/>
        <v>-97000160259953.984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-97000160259953.984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-404167334416.47491</v>
      </c>
      <c r="L4686" s="444">
        <f t="shared" ca="1" si="192"/>
        <v>-97404327594370.453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-97404327594370.453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-405851364976.54358</v>
      </c>
      <c r="L4687" s="444">
        <f t="shared" ca="1" si="192"/>
        <v>-97810178959347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-97810178959347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-407542412330.61249</v>
      </c>
      <c r="L4688" s="444">
        <f t="shared" ca="1" si="192"/>
        <v>-98217721371677.609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-98217721371677.609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-409240505715.32336</v>
      </c>
      <c r="L4689" s="444">
        <f t="shared" ca="1" si="192"/>
        <v>-98626961877392.938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-98626961877392.938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-410945674489.13721</v>
      </c>
      <c r="L4690" s="444">
        <f t="shared" ca="1" si="192"/>
        <v>-99037907551882.078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-99037907551882.078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-412657948132.84198</v>
      </c>
      <c r="L4691" s="444">
        <f t="shared" ca="1" si="192"/>
        <v>-99450565500014.922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-99450565500014.922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-414377356250.06219</v>
      </c>
      <c r="L4692" s="444">
        <f t="shared" ca="1" si="192"/>
        <v>-99864942856264.984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-99864942856264.984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-416103928567.77075</v>
      </c>
      <c r="L4693" s="444">
        <f t="shared" ca="1" si="192"/>
        <v>-100281046784832.75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-100281046784832.75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-417837694936.8031</v>
      </c>
      <c r="L4694" s="444">
        <f t="shared" ca="1" si="192"/>
        <v>-100698884479769.55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-100698884479769.55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-419578685332.37311</v>
      </c>
      <c r="L4695" s="444">
        <f t="shared" ca="1" si="192"/>
        <v>-101118463165101.92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-101118463165101.92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-421326929854.59131</v>
      </c>
      <c r="L4696" s="444">
        <f t="shared" ca="1" si="192"/>
        <v>-101539790094956.52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-101539790094956.52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-423082458728.98547</v>
      </c>
      <c r="L4697" s="444">
        <f t="shared" ca="1" si="192"/>
        <v>-101962872553685.5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-101962872553685.5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-424845302307.02289</v>
      </c>
      <c r="L4698" s="444">
        <f t="shared" ca="1" si="192"/>
        <v>-102387717855992.52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-102387717855992.52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-426615491066.6355</v>
      </c>
      <c r="L4699" s="444">
        <f t="shared" ca="1" si="192"/>
        <v>-102814333347059.16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-102814333347059.16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-428393055612.74646</v>
      </c>
      <c r="L4700" s="444">
        <f t="shared" ca="1" si="192"/>
        <v>-103242726402671.91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-103242726402671.91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-430178026677.79962</v>
      </c>
      <c r="L4701" s="444">
        <f t="shared" ca="1" si="192"/>
        <v>-103672904429349.7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-103672904429349.7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-431970435122.29041</v>
      </c>
      <c r="L4702" s="444">
        <f t="shared" ca="1" si="192"/>
        <v>-104104874864472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-104104874864472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-433770311935.29999</v>
      </c>
      <c r="L4703" s="444">
        <f t="shared" ca="1" si="192"/>
        <v>-104538645176407.3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-104538645176407.3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-435577688235.0304</v>
      </c>
      <c r="L4704" s="444">
        <f t="shared" ca="1" si="192"/>
        <v>-104974222864642.33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-104974222864642.33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-437392595269.34302</v>
      </c>
      <c r="L4705" s="444">
        <f t="shared" ca="1" si="192"/>
        <v>-105411615459911.67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-105411615459911.67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-439215064416.29865</v>
      </c>
      <c r="L4706" s="444">
        <f t="shared" ca="1" si="192"/>
        <v>-105850830524327.97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-105850830524327.97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-441045127184.69989</v>
      </c>
      <c r="L4707" s="444">
        <f t="shared" ca="1" si="192"/>
        <v>-106291875651512.67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-106291875651512.67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-442882815214.63611</v>
      </c>
      <c r="L4708" s="444">
        <f t="shared" ca="1" si="192"/>
        <v>-106734758466727.31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-106734758466727.31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-444728160278.03046</v>
      </c>
      <c r="L4709" s="444">
        <f t="shared" ca="1" si="192"/>
        <v>-107179486627005.34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-107179486627005.34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-446581194279.1889</v>
      </c>
      <c r="L4710" s="444">
        <f t="shared" ca="1" si="192"/>
        <v>-107626067821284.53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-107626067821284.53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-448441949255.35223</v>
      </c>
      <c r="L4711" s="444">
        <f t="shared" ca="1" si="192"/>
        <v>-108074509770539.89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-108074509770539.89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-450310457377.24951</v>
      </c>
      <c r="L4712" s="444">
        <f t="shared" ca="1" si="192"/>
        <v>-108524820227917.14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-108524820227917.14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-452186750949.65472</v>
      </c>
      <c r="L4713" s="444">
        <f t="shared" ca="1" si="192"/>
        <v>-108977006978866.8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-108977006978866.8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-454070862411.94501</v>
      </c>
      <c r="L4714" s="444">
        <f t="shared" ca="1" si="192"/>
        <v>-109431077841278.73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-109431077841278.73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-455962824338.66138</v>
      </c>
      <c r="L4715" s="444">
        <f t="shared" ca="1" si="192"/>
        <v>-109887040665617.39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-109887040665617.39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-457862669440.07245</v>
      </c>
      <c r="L4716" s="444">
        <f t="shared" ca="1" si="192"/>
        <v>-110344903335057.47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-110344903335057.47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-459770430562.73944</v>
      </c>
      <c r="L4717" s="444">
        <f t="shared" ca="1" si="192"/>
        <v>-110804673765620.2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-110804673765620.2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-461686140690.08417</v>
      </c>
      <c r="L4718" s="444">
        <f t="shared" ca="1" si="192"/>
        <v>-111266359906310.28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-111266359906310.28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-463609832942.95953</v>
      </c>
      <c r="L4719" s="444">
        <f t="shared" ca="1" si="192"/>
        <v>-111729969739253.23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-111729969739253.23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-465541540580.2218</v>
      </c>
      <c r="L4720" s="444">
        <f t="shared" ca="1" si="192"/>
        <v>-112195511279833.45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-112195511279833.45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-467481296999.30597</v>
      </c>
      <c r="L4721" s="444">
        <f t="shared" ca="1" si="192"/>
        <v>-112662992576832.77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-112662992576832.77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-469429135736.80316</v>
      </c>
      <c r="L4722" s="444">
        <f t="shared" ca="1" si="192"/>
        <v>-113132421712569.56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-113132421712569.56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-471385090469.03979</v>
      </c>
      <c r="L4723" s="444">
        <f t="shared" ca="1" si="192"/>
        <v>-113603806803038.61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-113603806803038.61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-473349195012.66095</v>
      </c>
      <c r="L4724" s="444">
        <f t="shared" ca="1" si="192"/>
        <v>-114077155998051.27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-114077155998051.27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-475321483325.21362</v>
      </c>
      <c r="L4725" s="444">
        <f t="shared" ca="1" si="192"/>
        <v>-114552477481376.48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-114552477481376.48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-477301989505.73541</v>
      </c>
      <c r="L4726" s="444">
        <f t="shared" ca="1" si="192"/>
        <v>-115029779470882.22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-115029779470882.22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-479290747795.34259</v>
      </c>
      <c r="L4727" s="444">
        <f t="shared" ca="1" si="192"/>
        <v>-115509070218677.56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-115509070218677.56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-481287792577.82318</v>
      </c>
      <c r="L4728" s="444">
        <f t="shared" ca="1" si="192"/>
        <v>-115990358011255.39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-115990358011255.39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-483293158380.23083</v>
      </c>
      <c r="L4729" s="444">
        <f t="shared" ca="1" si="192"/>
        <v>-116473651169635.63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-116473651169635.63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-485306879873.48169</v>
      </c>
      <c r="L4730" s="444">
        <f t="shared" ca="1" si="192"/>
        <v>-116958958049509.11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-116958958049509.11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-487328991872.95459</v>
      </c>
      <c r="L4731" s="444">
        <f t="shared" ca="1" si="192"/>
        <v>-117446287041382.06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-117446287041382.06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-489359529339.09192</v>
      </c>
      <c r="L4732" s="444">
        <f t="shared" ca="1" si="192"/>
        <v>-117935646570721.16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-117935646570721.16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-491398527378.00476</v>
      </c>
      <c r="L4733" s="444">
        <f t="shared" ca="1" si="192"/>
        <v>-118427045098099.16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-118427045098099.16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-493446021242.07977</v>
      </c>
      <c r="L4734" s="444">
        <f t="shared" ca="1" si="192"/>
        <v>-118920491119341.23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-118920491119341.23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-495502046330.58838</v>
      </c>
      <c r="L4735" s="444">
        <f t="shared" ca="1" si="192"/>
        <v>-119415993165671.83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-119415993165671.83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-497566638190.29926</v>
      </c>
      <c r="L4736" s="444">
        <f t="shared" ca="1" si="192"/>
        <v>-119913559803862.13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-119913559803862.13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-499639832516.09222</v>
      </c>
      <c r="L4737" s="444">
        <f t="shared" ca="1" si="192"/>
        <v>-120413199636378.22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-120413199636378.22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-501721665151.57587</v>
      </c>
      <c r="L4738" s="444">
        <f t="shared" ca="1" si="192"/>
        <v>-120914921301529.8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-120914921301529.8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-503812172089.70746</v>
      </c>
      <c r="L4739" s="444">
        <f t="shared" ca="1" si="192"/>
        <v>-121418733473619.5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-121418733473619.5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-505911389473.41455</v>
      </c>
      <c r="L4740" s="444">
        <f t="shared" ca="1" si="192"/>
        <v>-121924644863092.92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-121924644863092.92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-508019353596.22052</v>
      </c>
      <c r="L4741" s="444">
        <f t="shared" ca="1" si="192"/>
        <v>-122432664216689.14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-122432664216689.14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-510136100902.8714</v>
      </c>
      <c r="L4742" s="444">
        <f t="shared" ca="1" si="192"/>
        <v>-122942800317592.02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-122942800317592.02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-512261667989.96667</v>
      </c>
      <c r="L4743" s="444">
        <f t="shared" ca="1" si="192"/>
        <v>-123455061985581.98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-123455061985581.98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-514396091606.59155</v>
      </c>
      <c r="L4744" s="444">
        <f t="shared" ca="1" si="192"/>
        <v>-123969458077188.58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-123969458077188.58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-516539408654.95239</v>
      </c>
      <c r="L4745" s="444">
        <f t="shared" ca="1" si="192"/>
        <v>-124485997485843.53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-124485997485843.53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-518691656191.01471</v>
      </c>
      <c r="L4746" s="444">
        <f t="shared" ca="1" si="192"/>
        <v>-125004689142034.55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-125004689142034.55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-520852871425.14392</v>
      </c>
      <c r="L4747" s="444">
        <f t="shared" ca="1" si="192"/>
        <v>-125525542013459.69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-125525542013459.69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-523023091722.74878</v>
      </c>
      <c r="L4748" s="444">
        <f t="shared" ca="1" si="192"/>
        <v>-126048565105182.44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-126048565105182.44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-525202354604.92682</v>
      </c>
      <c r="L4749" s="444">
        <f t="shared" ca="1" si="192"/>
        <v>-126573767459787.36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-126573767459787.36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-527390697749.11395</v>
      </c>
      <c r="L4750" s="444">
        <f t="shared" ca="1" si="192"/>
        <v>-127101158157536.47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-127101158157536.47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-529588158989.73529</v>
      </c>
      <c r="L4751" s="444">
        <f t="shared" ca="1" si="192"/>
        <v>-127630746316526.2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-127630746316526.2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-531794776318.85919</v>
      </c>
      <c r="L4752" s="444">
        <f t="shared" ca="1" si="192"/>
        <v>-128162541092845.06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-128162541092845.06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-534010587886.85443</v>
      </c>
      <c r="L4753" s="444">
        <f t="shared" ca="1" si="192"/>
        <v>-128696551680731.92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-128696551680731.92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-536235632003.04968</v>
      </c>
      <c r="L4754" s="444">
        <f t="shared" ca="1" si="192"/>
        <v>-129232787312734.97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-129232787312734.97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-538469947136.39569</v>
      </c>
      <c r="L4755" s="444">
        <f t="shared" ca="1" si="192"/>
        <v>-129771257259871.36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-129771257259871.36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-540713571916.13074</v>
      </c>
      <c r="L4756" s="444">
        <f t="shared" ca="1" si="192"/>
        <v>-130311970831787.48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-130311970831787.48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-542966545132.44781</v>
      </c>
      <c r="L4757" s="444">
        <f t="shared" ca="1" si="192"/>
        <v>-130854937376919.94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-130854937376919.94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-545228905737.16644</v>
      </c>
      <c r="L4758" s="444">
        <f t="shared" ca="1" si="192"/>
        <v>-131400166282657.11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-131400166282657.11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-547500692844.4046</v>
      </c>
      <c r="L4759" s="444">
        <f t="shared" ca="1" si="192"/>
        <v>-131947666975501.52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-131947666975501.52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-549781945731.25623</v>
      </c>
      <c r="L4760" s="444">
        <f t="shared" ca="1" si="192"/>
        <v>-132497448921232.77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-132497448921232.77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-552072703838.46985</v>
      </c>
      <c r="L4761" s="444">
        <f t="shared" ca="1" si="192"/>
        <v>-133049521625071.23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-133049521625071.23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-554373006771.13025</v>
      </c>
      <c r="L4762" s="444">
        <f t="shared" ca="1" si="192"/>
        <v>-133603894631842.36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-133603894631842.36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-556682894299.34326</v>
      </c>
      <c r="L4763" s="444">
        <f t="shared" ca="1" si="192"/>
        <v>-134160577526141.7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-134160577526141.7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-559002406358.92371</v>
      </c>
      <c r="L4764" s="444">
        <f t="shared" ca="1" si="192"/>
        <v>-134719579932500.63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-134719579932500.63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-561331583052.08594</v>
      </c>
      <c r="L4765" s="444">
        <f t="shared" ca="1" si="192"/>
        <v>-135280911515552.72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-135280911515552.72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-563670464648.13635</v>
      </c>
      <c r="L4766" s="444">
        <f t="shared" ca="1" si="192"/>
        <v>-135844581980200.86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-135844581980200.86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-566019091584.17029</v>
      </c>
      <c r="L4767" s="444">
        <f t="shared" ca="1" si="192"/>
        <v>-136410601071785.03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-136410601071785.03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-568377504465.771</v>
      </c>
      <c r="L4768" s="444">
        <f t="shared" ca="1" si="192"/>
        <v>-136978978576250.8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-136978978576250.8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-570745744067.71167</v>
      </c>
      <c r="L4769" s="444">
        <f t="shared" ca="1" si="192"/>
        <v>-137549724320318.52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-137549724320318.52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-573123851334.66052</v>
      </c>
      <c r="L4770" s="444">
        <f t="shared" ca="1" si="192"/>
        <v>-138122848171653.17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-138122848171653.17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-575511867381.88818</v>
      </c>
      <c r="L4771" s="444">
        <f t="shared" ca="1" si="192"/>
        <v>-138698360039035.06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-138698360039035.06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-577909833495.97949</v>
      </c>
      <c r="L4772" s="444">
        <f t="shared" ca="1" si="192"/>
        <v>-139276269872531.05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-139276269872531.05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-580317791135.54614</v>
      </c>
      <c r="L4773" s="444">
        <f t="shared" ca="1" si="192"/>
        <v>-139856587663666.59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-139856587663666.59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-582735781931.94409</v>
      </c>
      <c r="L4774" s="444">
        <f t="shared" ca="1" si="192"/>
        <v>-140439323445598.53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-140439323445598.53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-585163847689.9939</v>
      </c>
      <c r="L4775" s="444">
        <f t="shared" ca="1" si="192"/>
        <v>-141024487293288.53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-141024487293288.53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-587602030388.70215</v>
      </c>
      <c r="L4776" s="444">
        <f t="shared" ca="1" si="192"/>
        <v>-141612089323677.22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-141612089323677.22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-590050372181.9884</v>
      </c>
      <c r="L4777" s="444">
        <f t="shared" ca="1" si="192"/>
        <v>-142202139695859.22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-142202139695859.22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-592508915399.41345</v>
      </c>
      <c r="L4778" s="444">
        <f t="shared" ca="1" si="192"/>
        <v>-142794648611258.63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-142794648611258.63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-594977702546.91089</v>
      </c>
      <c r="L4779" s="444">
        <f t="shared" ca="1" si="192"/>
        <v>-143389626313805.53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-143389626313805.53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-597456776307.52307</v>
      </c>
      <c r="L4780" s="444">
        <f t="shared" ca="1" si="192"/>
        <v>-143987083090113.06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-143987083090113.06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-599946179542.1377</v>
      </c>
      <c r="L4781" s="444">
        <f t="shared" ca="1" si="192"/>
        <v>-144587029269655.19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-144587029269655.19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-602445955290.22998</v>
      </c>
      <c r="L4782" s="444">
        <f t="shared" ca="1" si="192"/>
        <v>-145189475224945.41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-145189475224945.41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-604956146770.60583</v>
      </c>
      <c r="L4783" s="444">
        <f t="shared" ca="1" si="192"/>
        <v>-145794431371716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-145794431371716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-607476797382.15002</v>
      </c>
      <c r="L4784" s="444">
        <f t="shared" ca="1" si="192"/>
        <v>-146401908169098.16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-146401908169098.16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-610007950704.57568</v>
      </c>
      <c r="L4785" s="444">
        <f t="shared" ca="1" si="192"/>
        <v>-147011916119802.72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-147011916119802.72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-612549650499.17798</v>
      </c>
      <c r="L4786" s="444">
        <f t="shared" ca="1" si="192"/>
        <v>-147624465770301.91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-147624465770301.91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-615101940709.59131</v>
      </c>
      <c r="L4787" s="444">
        <f t="shared" ca="1" si="192"/>
        <v>-148239567711011.5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-148239567711011.5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-617664865462.54785</v>
      </c>
      <c r="L4788" s="444">
        <f t="shared" ca="1" si="192"/>
        <v>-148857232576474.06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-148857232576474.06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-620238469068.64197</v>
      </c>
      <c r="L4789" s="444">
        <f t="shared" ca="1" si="192"/>
        <v>-149477471045542.72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-149477471045542.72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-622822796023.0946</v>
      </c>
      <c r="L4790" s="444">
        <f t="shared" ca="1" si="192"/>
        <v>-150100293841565.81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-150100293841565.81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-625417891006.52417</v>
      </c>
      <c r="L4791" s="444">
        <f t="shared" ca="1" si="192"/>
        <v>-150725711732572.34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-150725711732572.34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-628023798885.71814</v>
      </c>
      <c r="L4792" s="444">
        <f t="shared" ca="1" si="192"/>
        <v>-151353735531458.06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-151353735531458.06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-630640564714.40857</v>
      </c>
      <c r="L4793" s="444">
        <f t="shared" ca="1" si="192"/>
        <v>-151984376096172.47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-151984376096172.47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-633268233734.052</v>
      </c>
      <c r="L4794" s="444">
        <f t="shared" ca="1" si="192"/>
        <v>-152617644329906.53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-152617644329906.53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-635906851374.6106</v>
      </c>
      <c r="L4795" s="444">
        <f t="shared" ca="1" si="192"/>
        <v>-153253551181281.16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-153253551181281.16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-638556463255.33813</v>
      </c>
      <c r="L4796" s="444">
        <f t="shared" ca="1" si="192"/>
        <v>-153892107644536.5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-153892107644536.5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-641217115185.56873</v>
      </c>
      <c r="L4797" s="444">
        <f t="shared" ca="1" si="192"/>
        <v>-154533324759722.06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-154533324759722.06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-643888853165.50854</v>
      </c>
      <c r="L4798" s="444">
        <f t="shared" ca="1" si="192"/>
        <v>-155177213612887.56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-155177213612887.56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-646571723387.03149</v>
      </c>
      <c r="L4799" s="444">
        <f t="shared" ca="1" si="192"/>
        <v>-155823785336274.59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-155823785336274.59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-649265772234.47742</v>
      </c>
      <c r="L4800" s="444">
        <f t="shared" ca="1" si="192"/>
        <v>-156473051108509.06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-156473051108509.06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-651971046285.45447</v>
      </c>
      <c r="L4801" s="444">
        <f t="shared" ca="1" si="192"/>
        <v>-157125022154794.53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-157125022154794.53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-654687592311.64392</v>
      </c>
      <c r="L4802" s="444">
        <f t="shared" ca="1" si="192"/>
        <v>-157779709747106.19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-157779709747106.19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-657415457279.60913</v>
      </c>
      <c r="L4803" s="444">
        <f t="shared" ca="1" si="192"/>
        <v>-158437125204385.78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-158437125204385.78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-660154688351.60742</v>
      </c>
      <c r="L4804" s="444">
        <f t="shared" ca="1" si="192"/>
        <v>-159097279892737.38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-159097279892737.38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-662905332886.40576</v>
      </c>
      <c r="L4805" s="444">
        <f t="shared" ca="1" si="192"/>
        <v>-159760185225623.78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-159760185225623.78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-665667438440.09912</v>
      </c>
      <c r="L4806" s="444">
        <f t="shared" ca="1" si="192"/>
        <v>-160425852664063.88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-160425852664063.88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-668441052766.93286</v>
      </c>
      <c r="L4807" s="444">
        <f t="shared" ca="1" si="192"/>
        <v>-161094293716830.81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-161094293716830.81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-671226223820.12842</v>
      </c>
      <c r="L4808" s="444">
        <f t="shared" ca="1" si="192"/>
        <v>-161765519940650.94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-161765519940650.94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-674022999752.71228</v>
      </c>
      <c r="L4809" s="444">
        <f t="shared" ca="1" si="192"/>
        <v>-162439542940403.66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-162439542940403.66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-676831428918.34851</v>
      </c>
      <c r="L4810" s="444">
        <f t="shared" ca="1" si="192"/>
        <v>-163116374369322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-163116374369322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-679651559872.17505</v>
      </c>
      <c r="L4811" s="444">
        <f t="shared" ca="1" si="192"/>
        <v>-163796025929194.19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-163796025929194.19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-682483441371.64246</v>
      </c>
      <c r="L4812" s="444">
        <f t="shared" ca="1" si="192"/>
        <v>-164478509370565.84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-164478509370565.84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-685327122377.35767</v>
      </c>
      <c r="L4813" s="444">
        <f t="shared" ca="1" si="192"/>
        <v>-165163836492943.19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-165163836492943.19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-688182652053.92993</v>
      </c>
      <c r="L4814" s="444">
        <f t="shared" ca="1" si="192"/>
        <v>-165852019144997.13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-165852019144997.13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-691050079770.82129</v>
      </c>
      <c r="L4815" s="444">
        <f t="shared" ca="1" si="192"/>
        <v>-166543069224767.94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-166543069224767.94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-693929455103.19971</v>
      </c>
      <c r="L4816" s="444">
        <f t="shared" ca="1" si="192"/>
        <v>-167236998679871.13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-167236998679871.13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-696820827832.79639</v>
      </c>
      <c r="L4817" s="444">
        <f t="shared" ca="1" si="192"/>
        <v>-167933819507703.91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-167933819507703.91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-699724247948.76624</v>
      </c>
      <c r="L4818" s="444">
        <f t="shared" ca="1" si="192"/>
        <v>-168633543755652.69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-168633543755652.69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-702639765648.55286</v>
      </c>
      <c r="L4819" s="444">
        <f t="shared" ca="1" si="192"/>
        <v>-169336183521301.25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-169336183521301.25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-705567431338.75525</v>
      </c>
      <c r="L4820" s="444">
        <f t="shared" ca="1" si="192"/>
        <v>-170041750952640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-170041750952640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-708507295636</v>
      </c>
      <c r="L4821" s="444">
        <f t="shared" ca="1" si="192"/>
        <v>-170750258248276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-170750258248276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-711459409367.81665</v>
      </c>
      <c r="L4822" s="444">
        <f t="shared" ca="1" si="192"/>
        <v>-171461717657643.81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-171461717657643.81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-714423823573.51587</v>
      </c>
      <c r="L4823" s="444">
        <f t="shared" ca="1" si="192"/>
        <v>-172176141481217.34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-172176141481217.34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-717400589505.07227</v>
      </c>
      <c r="L4824" s="444">
        <f t="shared" ca="1" si="192"/>
        <v>-172893542070722.41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-172893542070722.41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-720389758628.01001</v>
      </c>
      <c r="L4825" s="444">
        <f t="shared" ca="1" si="192"/>
        <v>-173613931829350.41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-173613931829350.41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-723391382622.29333</v>
      </c>
      <c r="L4826" s="444">
        <f t="shared" ca="1" si="192"/>
        <v>-174337323211972.69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-174337323211972.69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-726405513383.21948</v>
      </c>
      <c r="L4827" s="444">
        <f t="shared" ca="1" si="192"/>
        <v>-175063728725355.91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-175063728725355.91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-729432203022.31628</v>
      </c>
      <c r="L4828" s="444">
        <f t="shared" ca="1" si="192"/>
        <v>-175793160928378.22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-175793160928378.22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-732471503868.24255</v>
      </c>
      <c r="L4829" s="444">
        <f t="shared" ca="1" si="192"/>
        <v>-176525632432246.47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-176525632432246.47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-735523468467.6936</v>
      </c>
      <c r="L4830" s="444">
        <f t="shared" ca="1" si="192"/>
        <v>-177261155900714.16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-177261155900714.16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-738588149586.30896</v>
      </c>
      <c r="L4831" s="444">
        <f t="shared" ca="1" si="192"/>
        <v>-177999744050300.47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-177999744050300.47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-741665600209.58533</v>
      </c>
      <c r="L4832" s="444">
        <f t="shared" ca="1" si="192"/>
        <v>-178741409650510.06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-178741409650510.06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-744755873543.79187</v>
      </c>
      <c r="L4833" s="444">
        <f t="shared" ca="1" si="192"/>
        <v>-179486165524053.84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-179486165524053.84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-747859023016.89099</v>
      </c>
      <c r="L4834" s="444">
        <f t="shared" ca="1" si="192"/>
        <v>-180234024547070.75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-180234024547070.75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-750975102279.46143</v>
      </c>
      <c r="L4835" s="444">
        <f t="shared" ca="1" si="192"/>
        <v>-180984999649350.22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-180984999649350.22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-754104165205.62585</v>
      </c>
      <c r="L4836" s="444">
        <f t="shared" ca="1" si="192"/>
        <v>-181739103814555.84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-181739103814555.84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-757246265893.98267</v>
      </c>
      <c r="L4837" s="444">
        <f t="shared" ca="1" si="192"/>
        <v>-182496350080449.81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-182496350080449.81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-760401458668.54089</v>
      </c>
      <c r="L4838" s="444">
        <f t="shared" ca="1" si="192"/>
        <v>-183256751539118.34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-183256751539118.34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-763569798079.65979</v>
      </c>
      <c r="L4839" s="444">
        <f t="shared" ca="1" si="192"/>
        <v>-184020321337198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-184020321337198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-766751338904.9917</v>
      </c>
      <c r="L4840" s="444">
        <f t="shared" ca="1" si="192"/>
        <v>-184787072676103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-184787072676103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-769946136150.4292</v>
      </c>
      <c r="L4841" s="444">
        <f t="shared" ca="1" si="192"/>
        <v>-185557018812253.44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-185557018812253.44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-773154245051.05603</v>
      </c>
      <c r="L4842" s="444">
        <f t="shared" ca="1" si="192"/>
        <v>-186330173057304.5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-186330173057304.5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-776375721072.10205</v>
      </c>
      <c r="L4843" s="444">
        <f t="shared" ca="1" si="192"/>
        <v>-187106548778376.59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-187106548778376.59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-779610619909.90247</v>
      </c>
      <c r="L4844" s="444">
        <f t="shared" ca="1" si="192"/>
        <v>-187886159398286.5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-187886159398286.5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-782858997492.86035</v>
      </c>
      <c r="L4845" s="444">
        <f t="shared" ca="1" si="192"/>
        <v>-188669018395779.38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-188669018395779.38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-786120909982.41406</v>
      </c>
      <c r="L4846" s="444">
        <f t="shared" ca="1" si="192"/>
        <v>-189455139305761.78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-189455139305761.78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-789396413774.00745</v>
      </c>
      <c r="L4847" s="444">
        <f t="shared" ca="1" si="192"/>
        <v>-190244535719535.78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-190244535719535.78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-792685565498.0658</v>
      </c>
      <c r="L4848" s="444">
        <f t="shared" ca="1" si="192"/>
        <v>-191037221285033.84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-191037221285033.84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-795988422020.97437</v>
      </c>
      <c r="L4849" s="444">
        <f t="shared" ca="1" si="192"/>
        <v>-191833209707054.81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-191833209707054.81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-799305040446.06177</v>
      </c>
      <c r="L4850" s="444">
        <f t="shared" ca="1" si="192"/>
        <v>-192632514747500.88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-192632514747500.88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-802635478114.58691</v>
      </c>
      <c r="L4851" s="444">
        <f t="shared" ca="1" si="192"/>
        <v>-193435150225615.47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-193435150225615.47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-805979792606.73108</v>
      </c>
      <c r="L4852" s="444">
        <f t="shared" ca="1" si="192"/>
        <v>-194241130018222.19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-194241130018222.19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-809338041742.59241</v>
      </c>
      <c r="L4853" s="444">
        <f t="shared" ref="L4853:L5107" ca="1" si="197">I4853-J4853+K4853</f>
        <v>-195050468059964.78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-195050468059964.78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-812710283583.18652</v>
      </c>
      <c r="L4854" s="444">
        <f t="shared" ca="1" si="197"/>
        <v>-195863178343547.97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-195863178343547.97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-816096576431.44983</v>
      </c>
      <c r="L4855" s="444">
        <f t="shared" ca="1" si="197"/>
        <v>-196679274919979.41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-196679274919979.41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-819496978833.24756</v>
      </c>
      <c r="L4856" s="444">
        <f t="shared" ca="1" si="197"/>
        <v>-197498771898812.66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-197498771898812.66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-822911549578.38611</v>
      </c>
      <c r="L4857" s="444">
        <f t="shared" ca="1" si="197"/>
        <v>-198321683448391.03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-198321683448391.03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-826340347701.62927</v>
      </c>
      <c r="L4858" s="444">
        <f t="shared" ca="1" si="197"/>
        <v>-199148023796092.66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-199148023796092.66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-829783432483.71936</v>
      </c>
      <c r="L4859" s="444">
        <f t="shared" ca="1" si="197"/>
        <v>-199977807228576.38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-199977807228576.38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-833240863452.40161</v>
      </c>
      <c r="L4860" s="444">
        <f t="shared" ca="1" si="197"/>
        <v>-200811048092028.78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-200811048092028.78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-836712700383.45325</v>
      </c>
      <c r="L4861" s="444">
        <f t="shared" ca="1" si="197"/>
        <v>-201647760792412.25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-201647760792412.25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-840199003301.71765</v>
      </c>
      <c r="L4862" s="444">
        <f t="shared" ca="1" si="197"/>
        <v>-202487959795713.97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-202487959795713.97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-843699832482.14148</v>
      </c>
      <c r="L4863" s="444">
        <f t="shared" ca="1" si="197"/>
        <v>-203331659628196.13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-203331659628196.13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-847215248450.81714</v>
      </c>
      <c r="L4864" s="444">
        <f t="shared" ca="1" si="197"/>
        <v>-204178874876646.94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-204178874876646.94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-850745311986.02893</v>
      </c>
      <c r="L4865" s="444">
        <f t="shared" ca="1" si="197"/>
        <v>-205029620188632.97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-205029620188632.97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-854290084119.30408</v>
      </c>
      <c r="L4866" s="444">
        <f t="shared" ca="1" si="197"/>
        <v>-205883910272752.28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-205883910272752.28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-857849626136.46777</v>
      </c>
      <c r="L4867" s="444">
        <f t="shared" ca="1" si="197"/>
        <v>-206741759898888.75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-206741759898888.75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-861423999578.70313</v>
      </c>
      <c r="L4868" s="444">
        <f t="shared" ca="1" si="197"/>
        <v>-207603183898467.44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-207603183898467.44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-865013266243.61426</v>
      </c>
      <c r="L4869" s="444">
        <f t="shared" ca="1" si="197"/>
        <v>-208468197164711.06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-208468197164711.06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-868617488186.29614</v>
      </c>
      <c r="L4870" s="444">
        <f t="shared" ca="1" si="197"/>
        <v>-209336814652897.34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-209336814652897.34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-872236727720.40564</v>
      </c>
      <c r="L4871" s="444">
        <f t="shared" ca="1" si="197"/>
        <v>-210209051380617.75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-210209051380617.75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-875871047419.2406</v>
      </c>
      <c r="L4872" s="444">
        <f t="shared" ca="1" si="197"/>
        <v>-211084922428037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-211084922428037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-879520510116.8208</v>
      </c>
      <c r="L4873" s="444">
        <f t="shared" ca="1" si="197"/>
        <v>-211964442938153.81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-211964442938153.81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-883185178908.97424</v>
      </c>
      <c r="L4874" s="444">
        <f t="shared" ca="1" si="197"/>
        <v>-212847628117062.78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-212847628117062.78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-886865117154.42822</v>
      </c>
      <c r="L4875" s="444">
        <f t="shared" ca="1" si="197"/>
        <v>-213734493234217.22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-213734493234217.22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-890560388475.90503</v>
      </c>
      <c r="L4876" s="444">
        <f t="shared" ca="1" si="197"/>
        <v>-214625053622693.13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-214625053622693.13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-894271056761.22131</v>
      </c>
      <c r="L4877" s="444">
        <f t="shared" ca="1" si="197"/>
        <v>-215519324679454.34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-215519324679454.34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-897997186164.39307</v>
      </c>
      <c r="L4878" s="444">
        <f t="shared" ca="1" si="197"/>
        <v>-216417321865618.75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-216417321865618.75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-901738841106.74475</v>
      </c>
      <c r="L4879" s="444">
        <f t="shared" ca="1" si="197"/>
        <v>-217319060706725.5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-217319060706725.5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-905496086278.02295</v>
      </c>
      <c r="L4880" s="444">
        <f t="shared" ca="1" si="197"/>
        <v>-218224556793003.53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-218224556793003.53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-909268986637.51465</v>
      </c>
      <c r="L4881" s="444">
        <f t="shared" ca="1" si="197"/>
        <v>-219133825779641.03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-219133825779641.03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-913057607415.1709</v>
      </c>
      <c r="L4882" s="444">
        <f t="shared" ca="1" si="197"/>
        <v>-220046883387056.19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-220046883387056.19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-916862014112.73413</v>
      </c>
      <c r="L4883" s="444">
        <f t="shared" ca="1" si="197"/>
        <v>-220963745401168.91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-220963745401168.91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-920682272504.87048</v>
      </c>
      <c r="L4884" s="444">
        <f t="shared" ca="1" si="197"/>
        <v>-221884427673673.78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-221884427673673.78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-924518448640.30737</v>
      </c>
      <c r="L4885" s="444">
        <f t="shared" ca="1" si="197"/>
        <v>-222808946122314.09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-222808946122314.09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-928370608842.97534</v>
      </c>
      <c r="L4886" s="444">
        <f t="shared" ca="1" si="197"/>
        <v>-223737316731157.06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-223737316731157.06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-932238819713.15442</v>
      </c>
      <c r="L4887" s="444">
        <f t="shared" ca="1" si="197"/>
        <v>-224669555550870.22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-224669555550870.22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-936123148128.62585</v>
      </c>
      <c r="L4888" s="444">
        <f t="shared" ca="1" si="197"/>
        <v>-225605678698998.84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-225605678698998.84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-940023661245.82837</v>
      </c>
      <c r="L4889" s="444">
        <f t="shared" ca="1" si="197"/>
        <v>-226545702360244.69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-226545702360244.69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-943940426501.01953</v>
      </c>
      <c r="L4890" s="444">
        <f t="shared" ca="1" si="197"/>
        <v>-227489642786745.72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-227489642786745.72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-947873511611.44031</v>
      </c>
      <c r="L4891" s="444">
        <f t="shared" ca="1" si="197"/>
        <v>-228437516298357.16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-228437516298357.16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-951822984576.48828</v>
      </c>
      <c r="L4892" s="444">
        <f t="shared" ca="1" si="197"/>
        <v>-229389339282933.66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-229389339282933.66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-955788913678.89026</v>
      </c>
      <c r="L4893" s="444">
        <f t="shared" ca="1" si="197"/>
        <v>-230345128196612.53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-230345128196612.53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-959771367485.8855</v>
      </c>
      <c r="L4894" s="444">
        <f t="shared" ca="1" si="197"/>
        <v>-231304899564098.41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-231304899564098.41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-963770414850.40991</v>
      </c>
      <c r="L4895" s="444">
        <f t="shared" ca="1" si="197"/>
        <v>-232268669978948.81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-232268669978948.81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-967786124912.28674</v>
      </c>
      <c r="L4896" s="444">
        <f t="shared" ca="1" si="197"/>
        <v>-233236456103861.09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-233236456103861.09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-971818567099.42102</v>
      </c>
      <c r="L4897" s="444">
        <f t="shared" ca="1" si="197"/>
        <v>-234208274670960.5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-234208274670960.5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-975867811129.00208</v>
      </c>
      <c r="L4898" s="444">
        <f t="shared" ca="1" si="197"/>
        <v>-235184142482089.5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-235184142482089.5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-979933927008.70642</v>
      </c>
      <c r="L4899" s="444">
        <f t="shared" ca="1" si="197"/>
        <v>-236164076409098.22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-236164076409098.22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-984016985037.90906</v>
      </c>
      <c r="L4900" s="444">
        <f t="shared" ca="1" si="197"/>
        <v>-237148093394136.13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-237148093394136.13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-988117055808.90039</v>
      </c>
      <c r="L4901" s="444">
        <f t="shared" ca="1" si="197"/>
        <v>-238136210449945.03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-238136210449945.03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-992234210208.10425</v>
      </c>
      <c r="L4902" s="444">
        <f t="shared" ca="1" si="197"/>
        <v>-239128444660153.13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-239128444660153.13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-996368519417.30469</v>
      </c>
      <c r="L4903" s="444">
        <f t="shared" ca="1" si="197"/>
        <v>-240124813179570.44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-240124813179570.44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-1000520054914.877</v>
      </c>
      <c r="L4904" s="444">
        <f t="shared" ca="1" si="197"/>
        <v>-241125333234485.31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-241125333234485.31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-1004688888477.0222</v>
      </c>
      <c r="L4905" s="444">
        <f t="shared" ca="1" si="197"/>
        <v>-242130022122962.34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-242130022122962.34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-1008875092179.0098</v>
      </c>
      <c r="L4906" s="444">
        <f t="shared" ca="1" si="197"/>
        <v>-243138897215141.34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-243138897215141.34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-1013078738396.4224</v>
      </c>
      <c r="L4907" s="444">
        <f t="shared" ca="1" si="197"/>
        <v>-244151975953537.78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-244151975953537.78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-1017299899806.4073</v>
      </c>
      <c r="L4908" s="444">
        <f t="shared" ca="1" si="197"/>
        <v>-245169275853344.19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-245169275853344.19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-1021538649388.9341</v>
      </c>
      <c r="L4909" s="444">
        <f t="shared" ca="1" si="197"/>
        <v>-246190814502733.13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-246190814502733.13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-1025795060428.0548</v>
      </c>
      <c r="L4910" s="444">
        <f t="shared" ca="1" si="197"/>
        <v>-247216609563161.19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-247216609563161.19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-1030069206513.1715</v>
      </c>
      <c r="L4911" s="444">
        <f t="shared" ca="1" si="197"/>
        <v>-248246678769674.34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-248246678769674.34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-1034361161540.3097</v>
      </c>
      <c r="L4912" s="444">
        <f t="shared" ca="1" si="197"/>
        <v>-249281039931214.66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-249281039931214.66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-1038670999713.3943</v>
      </c>
      <c r="L4913" s="444">
        <f t="shared" ca="1" si="197"/>
        <v>-250319710930928.06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-250319710930928.06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-1042998795545.5336</v>
      </c>
      <c r="L4914" s="444">
        <f t="shared" ca="1" si="197"/>
        <v>-251362709726473.59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-251362709726473.59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-1047344623860.3066</v>
      </c>
      <c r="L4915" s="444">
        <f t="shared" ca="1" si="197"/>
        <v>-252410054350333.91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-252410054350333.91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-1051708559793.058</v>
      </c>
      <c r="L4916" s="444">
        <f t="shared" ca="1" si="197"/>
        <v>-253461762910126.97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-253461762910126.97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-1056090678792.1957</v>
      </c>
      <c r="L4917" s="444">
        <f t="shared" ca="1" si="197"/>
        <v>-254517853588919.16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-254517853588919.16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-1060491056620.4966</v>
      </c>
      <c r="L4918" s="444">
        <f t="shared" ca="1" si="197"/>
        <v>-255578344645539.66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-255578344645539.66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-1064909769356.4152</v>
      </c>
      <c r="L4919" s="444">
        <f t="shared" ca="1" si="197"/>
        <v>-256643254414896.06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-256643254414896.06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-1069346893395.4003</v>
      </c>
      <c r="L4920" s="444">
        <f t="shared" ca="1" si="197"/>
        <v>-257712601308291.47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-257712601308291.47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-1073802505451.2144</v>
      </c>
      <c r="L4921" s="444">
        <f t="shared" ca="1" si="197"/>
        <v>-258786403813742.69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-258786403813742.69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-1078276682557.2614</v>
      </c>
      <c r="L4922" s="444">
        <f t="shared" ca="1" si="197"/>
        <v>-259864680496299.94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-259864680496299.94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-1082769502067.9164</v>
      </c>
      <c r="L4923" s="444">
        <f t="shared" ca="1" si="197"/>
        <v>-260947449998367.84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-260947449998367.84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-1087281041659.866</v>
      </c>
      <c r="L4924" s="444">
        <f t="shared" ca="1" si="197"/>
        <v>-262034731040027.72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-262034731040027.72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-1091811379333.4489</v>
      </c>
      <c r="L4925" s="444">
        <f t="shared" ca="1" si="197"/>
        <v>-263126542419361.16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-263126542419361.16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-1096360593414.0048</v>
      </c>
      <c r="L4926" s="444">
        <f t="shared" ca="1" si="197"/>
        <v>-264222903012775.16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-264222903012775.16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-1100928762553.2297</v>
      </c>
      <c r="L4927" s="444">
        <f t="shared" ca="1" si="197"/>
        <v>-265323831775328.38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-265323831775328.38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-1105515965730.5349</v>
      </c>
      <c r="L4928" s="444">
        <f t="shared" ca="1" si="197"/>
        <v>-266429347741058.91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-266429347741058.91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-1110122282254.4121</v>
      </c>
      <c r="L4929" s="444">
        <f t="shared" ca="1" si="197"/>
        <v>-267539470023313.31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-267539470023313.31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-1114747791763.8054</v>
      </c>
      <c r="L4930" s="444">
        <f t="shared" ca="1" si="197"/>
        <v>-268654217815077.13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-268654217815077.13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-1119392574229.488</v>
      </c>
      <c r="L4931" s="444">
        <f t="shared" ca="1" si="197"/>
        <v>-269773610389306.63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-269773610389306.63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-1124056709955.4441</v>
      </c>
      <c r="L4932" s="444">
        <f t="shared" ca="1" si="197"/>
        <v>-270897667099262.06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-270897667099262.06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-1128740279580.2585</v>
      </c>
      <c r="L4933" s="444">
        <f t="shared" ca="1" si="197"/>
        <v>-272026407378842.31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-272026407378842.31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-1133443364078.5095</v>
      </c>
      <c r="L4934" s="444">
        <f t="shared" ca="1" si="197"/>
        <v>-273159850742920.81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-273159850742920.81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-1138166044762.1699</v>
      </c>
      <c r="L4935" s="444">
        <f t="shared" ca="1" si="197"/>
        <v>-274298016787682.97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-274298016787682.97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-1142908403282.0125</v>
      </c>
      <c r="L4936" s="444">
        <f t="shared" ca="1" si="197"/>
        <v>-275440925190964.97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-275440925190964.97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-1147670521629.0208</v>
      </c>
      <c r="L4937" s="444">
        <f t="shared" ca="1" si="197"/>
        <v>-276588595712594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-276588595712594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-1152452482135.8083</v>
      </c>
      <c r="L4938" s="444">
        <f t="shared" ca="1" si="197"/>
        <v>-277741048194729.81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-277741048194729.81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-1157254367478.0408</v>
      </c>
      <c r="L4939" s="444">
        <f t="shared" ca="1" si="197"/>
        <v>-278898302562207.84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-278898302562207.84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-1162076260675.866</v>
      </c>
      <c r="L4940" s="444">
        <f t="shared" ca="1" si="197"/>
        <v>-280060378822883.72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-280060378822883.72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-1166918245095.3489</v>
      </c>
      <c r="L4941" s="444">
        <f t="shared" ca="1" si="197"/>
        <v>-281227297067979.06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-281227297067979.06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-1171780404449.9128</v>
      </c>
      <c r="L4942" s="444">
        <f t="shared" ca="1" si="197"/>
        <v>-282399077472429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-282399077472429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-1176662822801.7876</v>
      </c>
      <c r="L4943" s="444">
        <f t="shared" ca="1" si="197"/>
        <v>-283575740295230.81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-283575740295230.81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-1181565584563.4617</v>
      </c>
      <c r="L4944" s="444">
        <f t="shared" ca="1" si="197"/>
        <v>-284757305879794.25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-284757305879794.25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-1186488774499.1426</v>
      </c>
      <c r="L4945" s="444">
        <f t="shared" ca="1" si="197"/>
        <v>-285943794654293.38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-285943794654293.38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-1191432477726.2224</v>
      </c>
      <c r="L4946" s="444">
        <f t="shared" ca="1" si="197"/>
        <v>-287135227132019.63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-287135227132019.63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-1196396779716.7485</v>
      </c>
      <c r="L4947" s="444">
        <f t="shared" ca="1" si="197"/>
        <v>-288331623911736.38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-288331623911736.38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-1201381766298.9016</v>
      </c>
      <c r="L4948" s="444">
        <f t="shared" ca="1" si="197"/>
        <v>-289533005678035.25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-289533005678035.25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-1206387523658.4802</v>
      </c>
      <c r="L4949" s="444">
        <f t="shared" ca="1" si="197"/>
        <v>-290739393201693.75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-290739393201693.75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-1211414138340.3906</v>
      </c>
      <c r="L4950" s="444">
        <f t="shared" ca="1" si="197"/>
        <v>-291950807340034.13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-291950807340034.13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-1216461697250.1421</v>
      </c>
      <c r="L4951" s="444">
        <f t="shared" ca="1" si="197"/>
        <v>-293167269037284.25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-293167269037284.25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-1221530287655.3511</v>
      </c>
      <c r="L4952" s="444">
        <f t="shared" ca="1" si="197"/>
        <v>-294388799324939.63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-294388799324939.63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-1226619997187.2485</v>
      </c>
      <c r="L4953" s="444">
        <f t="shared" ca="1" si="197"/>
        <v>-295615419322126.88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-295615419322126.88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-1231730913842.1953</v>
      </c>
      <c r="L4954" s="444">
        <f t="shared" ca="1" si="197"/>
        <v>-296847150235969.06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-296847150235969.06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-1236863125983.2043</v>
      </c>
      <c r="L4955" s="444">
        <f t="shared" ca="1" si="197"/>
        <v>-298084013361952.25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-298084013361952.25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-1242016722341.4678</v>
      </c>
      <c r="L4956" s="444">
        <f t="shared" ca="1" si="197"/>
        <v>-299326030084293.69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-299326030084293.69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-1247191792017.8904</v>
      </c>
      <c r="L4957" s="444">
        <f t="shared" ca="1" si="197"/>
        <v>-300573221876311.56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-300573221876311.56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-1252388424484.6316</v>
      </c>
      <c r="L4958" s="444">
        <f t="shared" ca="1" si="197"/>
        <v>-301825610300796.19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-301825610300796.19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-1257606709586.6509</v>
      </c>
      <c r="L4959" s="444">
        <f t="shared" ca="1" si="197"/>
        <v>-303083217010382.81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-303083217010382.81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-1262846737543.2617</v>
      </c>
      <c r="L4960" s="444">
        <f t="shared" ca="1" si="197"/>
        <v>-304346063747926.06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-304346063747926.06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-1268108598949.6919</v>
      </c>
      <c r="L4961" s="444">
        <f t="shared" ca="1" si="197"/>
        <v>-305614172346875.75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-305614172346875.75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-1273392384778.6489</v>
      </c>
      <c r="L4962" s="444">
        <f t="shared" ca="1" si="197"/>
        <v>-306887564731654.38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-306887564731654.38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-1278698186381.8933</v>
      </c>
      <c r="L4963" s="444">
        <f t="shared" ca="1" si="197"/>
        <v>-308166262918036.25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-308166262918036.25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-1284026095491.8176</v>
      </c>
      <c r="L4964" s="444">
        <f t="shared" ca="1" si="197"/>
        <v>-309450289013528.06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-309450289013528.06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-1289376204223.0337</v>
      </c>
      <c r="L4965" s="444">
        <f t="shared" ca="1" si="197"/>
        <v>-310739665217751.13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-310739665217751.13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-1294748605073.9629</v>
      </c>
      <c r="L4966" s="444">
        <f t="shared" ca="1" si="197"/>
        <v>-312034413822825.06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-312034413822825.06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-1300143390928.4377</v>
      </c>
      <c r="L4967" s="444">
        <f t="shared" ca="1" si="197"/>
        <v>-313334557213753.5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-313334557213753.5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-1305560655057.3062</v>
      </c>
      <c r="L4968" s="444">
        <f t="shared" ca="1" si="197"/>
        <v>-314640117868810.81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-314640117868810.81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-1311000491120.0449</v>
      </c>
      <c r="L4969" s="444">
        <f t="shared" ca="1" si="197"/>
        <v>-315951118359930.88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-315951118359930.88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-1316462993166.3787</v>
      </c>
      <c r="L4970" s="444">
        <f t="shared" ca="1" si="197"/>
        <v>-317267581353097.25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-317267581353097.25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-1321948255637.9053</v>
      </c>
      <c r="L4971" s="444">
        <f t="shared" ca="1" si="197"/>
        <v>-318589529608735.13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-318589529608735.13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-1327456373369.7297</v>
      </c>
      <c r="L4972" s="444">
        <f t="shared" ca="1" si="197"/>
        <v>-319916985982104.88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-319916985982104.88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-1332987441592.1035</v>
      </c>
      <c r="L4973" s="444">
        <f t="shared" ca="1" si="197"/>
        <v>-321249973423697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-321249973423697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-1338541555932.0708</v>
      </c>
      <c r="L4974" s="444">
        <f t="shared" ca="1" si="197"/>
        <v>-322588514979629.06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-322588514979629.06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-1344118812415.1211</v>
      </c>
      <c r="L4975" s="444">
        <f t="shared" ca="1" si="197"/>
        <v>-323932633792044.19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-323932633792044.19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-1349719307466.8508</v>
      </c>
      <c r="L4976" s="444">
        <f t="shared" ca="1" si="197"/>
        <v>-325282353099511.06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-325282353099511.06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-1355343137914.6294</v>
      </c>
      <c r="L4977" s="444">
        <f t="shared" ca="1" si="197"/>
        <v>-326637696237425.69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-326637696237425.69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-1360990400989.2737</v>
      </c>
      <c r="L4978" s="444">
        <f t="shared" ca="1" si="197"/>
        <v>-327998686638414.94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-327998686638414.94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-1366661194326.729</v>
      </c>
      <c r="L4979" s="444">
        <f t="shared" ca="1" si="197"/>
        <v>-329365347832741.69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-329365347832741.69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-1372355615969.7571</v>
      </c>
      <c r="L4980" s="444">
        <f t="shared" ca="1" si="197"/>
        <v>-330737703448711.44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-330737703448711.44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-1378073764369.6309</v>
      </c>
      <c r="L4981" s="444">
        <f t="shared" ca="1" si="197"/>
        <v>-332115777213081.06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-332115777213081.06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-1383815738387.8376</v>
      </c>
      <c r="L4982" s="444">
        <f t="shared" ca="1" si="197"/>
        <v>-333499592951468.88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-333499592951468.88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-1389581637297.7869</v>
      </c>
      <c r="L4983" s="444">
        <f t="shared" ca="1" si="197"/>
        <v>-334889174588766.69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-334889174588766.69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-1395371560786.5278</v>
      </c>
      <c r="L4984" s="444">
        <f t="shared" ca="1" si="197"/>
        <v>-336284546149553.19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-336284546149553.19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-1401185608956.4717</v>
      </c>
      <c r="L4985" s="444">
        <f t="shared" ca="1" si="197"/>
        <v>-337685731758509.69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-337685731758509.69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-1407023882327.1238</v>
      </c>
      <c r="L4986" s="444">
        <f t="shared" ca="1" si="197"/>
        <v>-339092755640836.81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-339092755640836.81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-1412886481836.8201</v>
      </c>
      <c r="L4987" s="444">
        <f t="shared" ca="1" si="197"/>
        <v>-340505642122673.63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-340505642122673.63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-1418773508844.4734</v>
      </c>
      <c r="L4988" s="444">
        <f t="shared" ca="1" si="197"/>
        <v>-341924415631518.13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-341924415631518.13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-1424685065131.3254</v>
      </c>
      <c r="L4989" s="444">
        <f t="shared" ca="1" si="197"/>
        <v>-343349100696649.44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-343349100696649.44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-1430621252902.7061</v>
      </c>
      <c r="L4990" s="444">
        <f t="shared" ca="1" si="197"/>
        <v>-344779721949552.13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-344779721949552.13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-1436582174789.8005</v>
      </c>
      <c r="L4991" s="444">
        <f t="shared" ca="1" si="197"/>
        <v>-346216304124341.94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-346216304124341.94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-1442567933851.4248</v>
      </c>
      <c r="L4992" s="444">
        <f t="shared" ca="1" si="197"/>
        <v>-347658872058193.38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-347658872058193.38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-1448578633575.8057</v>
      </c>
      <c r="L4993" s="444">
        <f t="shared" ca="1" si="197"/>
        <v>-349107450691769.19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-349107450691769.19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-1454614377882.3716</v>
      </c>
      <c r="L4994" s="444">
        <f t="shared" ca="1" si="197"/>
        <v>-350562065069651.56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-350562065069651.56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-1460675271123.5481</v>
      </c>
      <c r="L4995" s="444">
        <f t="shared" ca="1" si="197"/>
        <v>-352022740340775.13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-352022740340775.13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-1466761418086.563</v>
      </c>
      <c r="L4996" s="444">
        <f t="shared" ca="1" si="197"/>
        <v>-353489501758861.69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-353489501758861.69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-1472872923995.2571</v>
      </c>
      <c r="L4997" s="444">
        <f t="shared" ca="1" si="197"/>
        <v>-354962374682856.94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-354962374682856.94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-1479009894511.9038</v>
      </c>
      <c r="L4998" s="444">
        <f t="shared" ca="1" si="197"/>
        <v>-356441384577368.81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-356441384577368.81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-1485172435739.0366</v>
      </c>
      <c r="L4999" s="444">
        <f t="shared" ca="1" si="197"/>
        <v>-357926557013107.88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-357926557013107.88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-1491360654221.2827</v>
      </c>
      <c r="L5000" s="444">
        <f t="shared" ca="1" si="197"/>
        <v>-359417917667329.19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-359417917667329.19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-1497574656947.2048</v>
      </c>
      <c r="L5001" s="444">
        <f t="shared" ca="1" si="197"/>
        <v>-360915492324276.38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-360915492324276.38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-1503814551351.1516</v>
      </c>
      <c r="L5002" s="444">
        <f t="shared" ca="1" si="197"/>
        <v>-362419306875627.5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-362419306875627.5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-1510080445315.1145</v>
      </c>
      <c r="L5003" s="444">
        <f t="shared" ca="1" si="197"/>
        <v>-363929387320942.63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-363929387320942.63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-1516372447170.5942</v>
      </c>
      <c r="L5004" s="444">
        <f t="shared" ca="1" si="197"/>
        <v>-365445759768113.25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-365445759768113.25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-1522690665700.4719</v>
      </c>
      <c r="L5005" s="444">
        <f t="shared" ca="1" si="197"/>
        <v>-366968450433813.75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-366968450433813.75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-1529035210140.8906</v>
      </c>
      <c r="L5006" s="444">
        <f t="shared" ca="1" si="197"/>
        <v>-368497485643954.63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-368497485643954.63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-1535406190183.1443</v>
      </c>
      <c r="L5007" s="444">
        <f t="shared" ca="1" si="197"/>
        <v>-370032891834137.75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-370032891834137.75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-1541803715975.574</v>
      </c>
      <c r="L5008" s="444">
        <f t="shared" ca="1" si="197"/>
        <v>-371574695550113.31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-371574695550113.31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-1548227898125.4722</v>
      </c>
      <c r="L5009" s="444">
        <f t="shared" ca="1" si="197"/>
        <v>-373122923448238.81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-373122923448238.81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-1554678847700.9951</v>
      </c>
      <c r="L5010" s="444">
        <f t="shared" ca="1" si="197"/>
        <v>-374677602295939.81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-374677602295939.81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-1561156676233.0825</v>
      </c>
      <c r="L5011" s="444">
        <f t="shared" ca="1" si="197"/>
        <v>-376238758972172.88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-376238758972172.88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-1567661495717.387</v>
      </c>
      <c r="L5012" s="444">
        <f t="shared" ca="1" si="197"/>
        <v>-377806420467890.25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-377806420467890.25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-1574193418616.2095</v>
      </c>
      <c r="L5013" s="444">
        <f t="shared" ca="1" si="197"/>
        <v>-379380613886506.44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-379380613886506.44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-1580752557860.4434</v>
      </c>
      <c r="L5014" s="444">
        <f t="shared" ca="1" si="197"/>
        <v>-380961366444366.88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-380961366444366.88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-1587339026851.5286</v>
      </c>
      <c r="L5015" s="444">
        <f t="shared" ca="1" si="197"/>
        <v>-382548705471218.38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-382548705471218.38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-1593952939463.4099</v>
      </c>
      <c r="L5016" s="444">
        <f t="shared" ca="1" si="197"/>
        <v>-384142658410681.81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-384142658410681.81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-1600594410044.5076</v>
      </c>
      <c r="L5017" s="444">
        <f t="shared" ca="1" si="197"/>
        <v>-385743252820726.31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-385743252820726.31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-1607263553419.6929</v>
      </c>
      <c r="L5018" s="444">
        <f t="shared" ca="1" si="197"/>
        <v>-387350516374146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-387350516374146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-1613960484892.2749</v>
      </c>
      <c r="L5019" s="444">
        <f t="shared" ca="1" si="197"/>
        <v>-388964476859038.25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-388964476859038.25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-1620685320245.9927</v>
      </c>
      <c r="L5020" s="444">
        <f t="shared" ca="1" si="197"/>
        <v>-390585162179284.25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-390585162179284.25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-1627438175747.0176</v>
      </c>
      <c r="L5021" s="444">
        <f t="shared" ca="1" si="197"/>
        <v>-392212600355031.25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-392212600355031.25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-1634219168145.9636</v>
      </c>
      <c r="L5022" s="444">
        <f t="shared" ca="1" si="197"/>
        <v>-393846819523177.19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-393846819523177.19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-1641028414679.905</v>
      </c>
      <c r="L5023" s="444">
        <f t="shared" ca="1" si="197"/>
        <v>-395487847937857.06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-395487847937857.06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-1647866033074.4043</v>
      </c>
      <c r="L5024" s="444">
        <f t="shared" ca="1" si="197"/>
        <v>-397135713970931.44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-397135713970931.44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-1654732141545.5476</v>
      </c>
      <c r="L5025" s="444">
        <f t="shared" ca="1" si="197"/>
        <v>-398790446112477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-398790446112477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-1661626858801.9875</v>
      </c>
      <c r="L5026" s="444">
        <f t="shared" ca="1" si="197"/>
        <v>-400452072971279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-400452072971279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-1668550304046.9958</v>
      </c>
      <c r="L5027" s="444">
        <f t="shared" ca="1" si="197"/>
        <v>-402120623275326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-402120623275326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-1675502596980.5249</v>
      </c>
      <c r="L5028" s="444">
        <f t="shared" ca="1" si="197"/>
        <v>-403796125872306.5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-403796125872306.5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-1682483857801.2771</v>
      </c>
      <c r="L5029" s="444">
        <f t="shared" ca="1" si="197"/>
        <v>-405478609730107.75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-405478609730107.75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-1689494207208.7822</v>
      </c>
      <c r="L5030" s="444">
        <f t="shared" ca="1" si="197"/>
        <v>-407168103937316.56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-407168103937316.56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-1696533766405.4856</v>
      </c>
      <c r="L5031" s="444">
        <f t="shared" ca="1" si="197"/>
        <v>-408864637703722.06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-408864637703722.06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-1703602657098.8418</v>
      </c>
      <c r="L5032" s="444">
        <f t="shared" ca="1" si="197"/>
        <v>-410568240360820.88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-410568240360820.88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-1710701001503.4204</v>
      </c>
      <c r="L5033" s="444">
        <f t="shared" ca="1" si="197"/>
        <v>-412278941362324.31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-412278941362324.31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-1717828922343.0181</v>
      </c>
      <c r="L5034" s="444">
        <f t="shared" ca="1" si="197"/>
        <v>-413996770284667.31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-413996770284667.31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-1724986542852.7805</v>
      </c>
      <c r="L5035" s="444">
        <f t="shared" ca="1" si="197"/>
        <v>-415721756827520.06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-415721756827520.06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-1732173986781.3335</v>
      </c>
      <c r="L5036" s="444">
        <f t="shared" ca="1" si="197"/>
        <v>-417453930814301.38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-417453930814301.38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-1739391378392.9224</v>
      </c>
      <c r="L5037" s="444">
        <f t="shared" ca="1" si="197"/>
        <v>-419193322192694.31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-419193322192694.31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-1746638842469.5596</v>
      </c>
      <c r="L5038" s="444">
        <f t="shared" ca="1" si="197"/>
        <v>-420939961035163.88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-420939961035163.88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-1753916504313.1829</v>
      </c>
      <c r="L5039" s="444">
        <f t="shared" ca="1" si="197"/>
        <v>-422693877539477.06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-422693877539477.06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-1761224489747.821</v>
      </c>
      <c r="L5040" s="444">
        <f t="shared" ca="1" si="197"/>
        <v>-424455102029224.88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-424455102029224.88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-1768562925121.7703</v>
      </c>
      <c r="L5041" s="444">
        <f t="shared" ca="1" si="197"/>
        <v>-426223664954346.63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-426223664954346.63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-1775931937309.7776</v>
      </c>
      <c r="L5042" s="444">
        <f t="shared" ca="1" si="197"/>
        <v>-427999596891656.38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-427999596891656.38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-1783331653715.2349</v>
      </c>
      <c r="L5043" s="444">
        <f t="shared" ca="1" si="197"/>
        <v>-429782928545371.63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-429782928545371.63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-1790762202272.3818</v>
      </c>
      <c r="L5044" s="444">
        <f t="shared" ca="1" si="197"/>
        <v>-431573690747644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-431573690747644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-1798223711448.5166</v>
      </c>
      <c r="L5045" s="444">
        <f t="shared" ca="1" si="197"/>
        <v>-433371914459092.5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-433371914459092.5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-1805716310246.2188</v>
      </c>
      <c r="L5046" s="444">
        <f t="shared" ca="1" si="197"/>
        <v>-435177630769338.75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-435177630769338.75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-1813240128205.5781</v>
      </c>
      <c r="L5047" s="444">
        <f t="shared" ca="1" si="197"/>
        <v>-436990870897544.31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-436990870897544.31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-1820795295406.4346</v>
      </c>
      <c r="L5048" s="444">
        <f t="shared" ca="1" si="197"/>
        <v>-438811666192950.75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-438811666192950.75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-1828381942470.6282</v>
      </c>
      <c r="L5049" s="444">
        <f t="shared" ca="1" si="197"/>
        <v>-440640048135421.38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-440640048135421.38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-1836000200564.2556</v>
      </c>
      <c r="L5050" s="444">
        <f t="shared" ca="1" si="197"/>
        <v>-442476048335985.63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-442476048335985.63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-1843650201399.9402</v>
      </c>
      <c r="L5051" s="444">
        <f t="shared" ca="1" si="197"/>
        <v>-444319698537385.56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-444319698537385.56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-1851332077239.1064</v>
      </c>
      <c r="L5052" s="444">
        <f t="shared" ca="1" si="197"/>
        <v>-446171030614624.69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-446171030614624.69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-1859045960894.2695</v>
      </c>
      <c r="L5053" s="444">
        <f t="shared" ca="1" si="197"/>
        <v>-448030076575518.94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-448030076575518.94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-1866791985731.3291</v>
      </c>
      <c r="L5054" s="444">
        <f t="shared" ca="1" si="197"/>
        <v>-449896868561250.25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-449896868561250.25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-1874570285671.8757</v>
      </c>
      <c r="L5055" s="444">
        <f t="shared" ca="1" si="197"/>
        <v>-451771438846922.13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-451771438846922.13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-1882380995195.5088</v>
      </c>
      <c r="L5056" s="444">
        <f t="shared" ca="1" si="197"/>
        <v>-453653819842117.63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-453653819842117.63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-1890224249342.1567</v>
      </c>
      <c r="L5057" s="444">
        <f t="shared" ca="1" si="197"/>
        <v>-455544044091459.81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-455544044091459.81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-1898100183714.416</v>
      </c>
      <c r="L5058" s="444">
        <f t="shared" ca="1" si="197"/>
        <v>-457442144275174.25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-457442144275174.25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-1906008934479.8926</v>
      </c>
      <c r="L5059" s="444">
        <f t="shared" ca="1" si="197"/>
        <v>-459348153209654.13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-459348153209654.13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-1913950638373.5588</v>
      </c>
      <c r="L5060" s="444">
        <f t="shared" ca="1" si="197"/>
        <v>-461262103848027.69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-461262103848027.69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-1921925432700.1152</v>
      </c>
      <c r="L5061" s="444">
        <f t="shared" ca="1" si="197"/>
        <v>-463184029280727.81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-463184029280727.81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-1929933455336.366</v>
      </c>
      <c r="L5062" s="444">
        <f t="shared" ca="1" si="197"/>
        <v>-465113962736064.19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-465113962736064.19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-1937974844733.6008</v>
      </c>
      <c r="L5063" s="444">
        <f t="shared" ca="1" si="197"/>
        <v>-467051937580797.81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-467051937580797.81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-1946049739919.991</v>
      </c>
      <c r="L5064" s="444">
        <f t="shared" ca="1" si="197"/>
        <v>-468997987320717.81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-468997987320717.81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-1954158280502.9912</v>
      </c>
      <c r="L5065" s="444">
        <f t="shared" ca="1" si="197"/>
        <v>-470952145601220.81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-470952145601220.81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-1962300606671.7537</v>
      </c>
      <c r="L5066" s="444">
        <f t="shared" ca="1" si="197"/>
        <v>-472914446207892.56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-472914446207892.56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-1970476859199.5525</v>
      </c>
      <c r="L5067" s="444">
        <f t="shared" ca="1" si="197"/>
        <v>-474884923067092.13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-474884923067092.13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-1978687179446.2168</v>
      </c>
      <c r="L5068" s="444">
        <f t="shared" ca="1" si="197"/>
        <v>-476863610246538.31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-476863610246538.31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-1986931709360.5762</v>
      </c>
      <c r="L5069" s="444">
        <f t="shared" ca="1" si="197"/>
        <v>-478850541955898.88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-478850541955898.88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-1995210591482.9116</v>
      </c>
      <c r="L5070" s="444">
        <f t="shared" ca="1" si="197"/>
        <v>-480845752547381.81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-480845752547381.81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-2003523968947.4241</v>
      </c>
      <c r="L5071" s="444">
        <f t="shared" ca="1" si="197"/>
        <v>-482849276516329.25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-482849276516329.25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-2011871985484.7051</v>
      </c>
      <c r="L5072" s="444">
        <f t="shared" ca="1" si="197"/>
        <v>-484861148501813.94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-484861148501813.94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-2020254785424.2246</v>
      </c>
      <c r="L5073" s="444">
        <f t="shared" ca="1" si="197"/>
        <v>-486881403287238.19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-486881403287238.19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-2028672513696.8259</v>
      </c>
      <c r="L5074" s="444">
        <f t="shared" ca="1" si="197"/>
        <v>-488910075800935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-488910075800935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-2037125315837.2292</v>
      </c>
      <c r="L5075" s="444">
        <f t="shared" ca="1" si="197"/>
        <v>-490947201116772.25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-490947201116772.25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-2045613337986.551</v>
      </c>
      <c r="L5076" s="444">
        <f t="shared" ca="1" si="197"/>
        <v>-492992814454758.81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-492992814454758.81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-2054136726894.8281</v>
      </c>
      <c r="L5077" s="444">
        <f t="shared" ca="1" si="197"/>
        <v>-495046951181653.63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-495046951181653.63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-2062695629923.5569</v>
      </c>
      <c r="L5078" s="444">
        <f t="shared" ca="1" si="197"/>
        <v>-497109646811577.19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-497109646811577.19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-2071290195048.2385</v>
      </c>
      <c r="L5079" s="444">
        <f t="shared" ca="1" si="197"/>
        <v>-499180937006625.44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-499180937006625.44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-2079920570860.939</v>
      </c>
      <c r="L5080" s="444">
        <f t="shared" ca="1" si="197"/>
        <v>-501260857577486.38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-501260857577486.38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-2088586906572.8601</v>
      </c>
      <c r="L5081" s="444">
        <f t="shared" ca="1" si="197"/>
        <v>-503349444484059.25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-503349444484059.25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-2097289352016.9136</v>
      </c>
      <c r="L5082" s="444">
        <f t="shared" ca="1" si="197"/>
        <v>-505446733836076.19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-505446733836076.19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-2106028057650.3174</v>
      </c>
      <c r="L5083" s="444">
        <f t="shared" ca="1" si="197"/>
        <v>-507552761893726.5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-507552761893726.5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-2114803174557.1936</v>
      </c>
      <c r="L5084" s="444">
        <f t="shared" ca="1" si="197"/>
        <v>-509667565068283.69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-509667565068283.69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-2123614854451.1819</v>
      </c>
      <c r="L5085" s="444">
        <f t="shared" ca="1" si="197"/>
        <v>-511791179922734.88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-511791179922734.88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-2132463249678.0623</v>
      </c>
      <c r="L5086" s="444">
        <f t="shared" ca="1" si="197"/>
        <v>-513923643172412.94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-513923643172412.94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-2141348513218.387</v>
      </c>
      <c r="L5087" s="444">
        <f t="shared" ca="1" si="197"/>
        <v>-516064991685631.31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-516064991685631.31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-2150270798690.1304</v>
      </c>
      <c r="L5088" s="444">
        <f t="shared" ca="1" si="197"/>
        <v>-518215262484321.44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-518215262484321.44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-2159230260351.3394</v>
      </c>
      <c r="L5089" s="444">
        <f t="shared" ca="1" si="197"/>
        <v>-520374492744672.75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-520374492744672.75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-2168227053102.803</v>
      </c>
      <c r="L5090" s="444">
        <f t="shared" ca="1" si="197"/>
        <v>-522542719797775.56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-522542719797775.56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-2177261332490.7312</v>
      </c>
      <c r="L5091" s="444">
        <f t="shared" ca="1" si="197"/>
        <v>-524719981130266.31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-524719981130266.31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-2186333254709.4429</v>
      </c>
      <c r="L5092" s="444">
        <f t="shared" ca="1" si="197"/>
        <v>-526906314384975.75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-526906314384975.75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-2195442976604.0657</v>
      </c>
      <c r="L5093" s="444">
        <f t="shared" ca="1" si="197"/>
        <v>-529101757361579.81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-529101757361579.81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-2204590655673.249</v>
      </c>
      <c r="L5094" s="444">
        <f t="shared" ca="1" si="197"/>
        <v>-531306348017253.06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-531306348017253.06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-2213776450071.8877</v>
      </c>
      <c r="L5095" s="444">
        <f t="shared" ca="1" si="197"/>
        <v>-533520124467324.94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-533520124467324.94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-2223000518613.854</v>
      </c>
      <c r="L5096" s="444">
        <f t="shared" ca="1" si="197"/>
        <v>-535743124985938.81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-535743124985938.81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-2232263020774.7451</v>
      </c>
      <c r="L5097" s="444">
        <f t="shared" ca="1" si="197"/>
        <v>-537975388006713.56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-537975388006713.56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-2241564116694.6396</v>
      </c>
      <c r="L5098" s="444">
        <f t="shared" ca="1" si="197"/>
        <v>-540216952123408.19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-540216952123408.19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-2250903967180.8672</v>
      </c>
      <c r="L5099" s="444">
        <f t="shared" ca="1" si="197"/>
        <v>-542467856090589.06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-542467856090589.06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-2260282733710.7876</v>
      </c>
      <c r="L5100" s="444">
        <f t="shared" ca="1" si="197"/>
        <v>-544728138824299.88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-544728138824299.88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-2269700578434.5825</v>
      </c>
      <c r="L5101" s="444">
        <f t="shared" ca="1" si="197"/>
        <v>-546997839402734.44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-546997839402734.44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-2279157664178.0601</v>
      </c>
      <c r="L5102" s="444">
        <f t="shared" ca="1" si="197"/>
        <v>-549276997066912.5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-549276997066912.5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-2288654154445.4688</v>
      </c>
      <c r="L5103" s="444">
        <f t="shared" ca="1" si="197"/>
        <v>-551565651221358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-551565651221358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-2298190213422.3252</v>
      </c>
      <c r="L5104" s="444">
        <f t="shared" ca="1" si="197"/>
        <v>-553863841434780.31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-553863841434780.31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-2307766005978.2515</v>
      </c>
      <c r="L5105" s="444">
        <f t="shared" ca="1" si="197"/>
        <v>-556171607440758.56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-556171607440758.56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-2317381697669.8271</v>
      </c>
      <c r="L5106" s="444">
        <f t="shared" ca="1" si="197"/>
        <v>-558488989138428.38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-558488989138428.38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-2327037454743.4517</v>
      </c>
      <c r="L5107" s="444">
        <f t="shared" ca="1" si="197"/>
        <v>-560816026593171.81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-560816026593171.81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-2336733444138.2158</v>
      </c>
      <c r="L5108" s="444">
        <f t="shared" ref="L5108:L5362" ca="1" si="202">I5108-J5108+K5108</f>
        <v>-563152760037310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-563152760037310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-2346469833488.7915</v>
      </c>
      <c r="L5109" s="444">
        <f t="shared" ca="1" si="202"/>
        <v>-565499229870798.75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-565499229870798.75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-2356246791128.3281</v>
      </c>
      <c r="L5110" s="444">
        <f t="shared" ca="1" si="202"/>
        <v>-567855476661927.13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-567855476661927.13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-2366064486091.3628</v>
      </c>
      <c r="L5111" s="444">
        <f t="shared" ca="1" si="202"/>
        <v>-570221541148018.5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-570221541148018.5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-2375923088116.7437</v>
      </c>
      <c r="L5112" s="444">
        <f t="shared" ca="1" si="202"/>
        <v>-572597464236135.25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-572597464236135.25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-2385822767650.5635</v>
      </c>
      <c r="L5113" s="444">
        <f t="shared" ca="1" si="202"/>
        <v>-574983287003785.88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-574983287003785.88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-2395763695849.1079</v>
      </c>
      <c r="L5114" s="444">
        <f t="shared" ca="1" si="202"/>
        <v>-577379050699635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-577379050699635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-2405746044581.8125</v>
      </c>
      <c r="L5115" s="444">
        <f t="shared" ca="1" si="202"/>
        <v>-579784796744216.75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-579784796744216.75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-2415769986434.2363</v>
      </c>
      <c r="L5116" s="444">
        <f t="shared" ca="1" si="202"/>
        <v>-582200566730651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-582200566730651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-2425835694711.0459</v>
      </c>
      <c r="L5117" s="444">
        <f t="shared" ca="1" si="202"/>
        <v>-584626402425362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-584626402425362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-2435943343439.0083</v>
      </c>
      <c r="L5118" s="444">
        <f t="shared" ca="1" si="202"/>
        <v>-587062345768801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-587062345768801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-2446093107370.0039</v>
      </c>
      <c r="L5119" s="444">
        <f t="shared" ca="1" si="202"/>
        <v>-589508438876171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-589508438876171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-2456285161984.0459</v>
      </c>
      <c r="L5120" s="444">
        <f t="shared" ca="1" si="202"/>
        <v>-591964724038155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-591964724038155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-2466519683492.3125</v>
      </c>
      <c r="L5121" s="444">
        <f t="shared" ca="1" si="202"/>
        <v>-594431243721647.25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-594431243721647.25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-2476796848840.1968</v>
      </c>
      <c r="L5122" s="444">
        <f t="shared" ca="1" si="202"/>
        <v>-596908040570487.5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-596908040570487.5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-2487116835710.3647</v>
      </c>
      <c r="L5123" s="444">
        <f t="shared" ca="1" si="202"/>
        <v>-599395157406197.88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-599395157406197.88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-2497479822525.8242</v>
      </c>
      <c r="L5124" s="444">
        <f t="shared" ca="1" si="202"/>
        <v>-601892637228723.75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-601892637228723.75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-2507885988453.0156</v>
      </c>
      <c r="L5125" s="444">
        <f t="shared" ca="1" si="202"/>
        <v>-604400523217176.75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-604400523217176.75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-2518335513404.9033</v>
      </c>
      <c r="L5126" s="444">
        <f t="shared" ca="1" si="202"/>
        <v>-606918858730581.63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-606918858730581.63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-2528828578044.0898</v>
      </c>
      <c r="L5127" s="444">
        <f t="shared" ca="1" si="202"/>
        <v>-609447687308625.75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-609447687308625.75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-2539365363785.9404</v>
      </c>
      <c r="L5128" s="444">
        <f t="shared" ca="1" si="202"/>
        <v>-611987052672411.75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-611987052672411.75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-2549946052801.7158</v>
      </c>
      <c r="L5129" s="444">
        <f t="shared" ca="1" si="202"/>
        <v>-614536998725213.5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-614536998725213.5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-2560570828021.7227</v>
      </c>
      <c r="L5130" s="444">
        <f t="shared" ca="1" si="202"/>
        <v>-617097569553235.25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-617097569553235.25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-2571239873138.48</v>
      </c>
      <c r="L5131" s="444">
        <f t="shared" ca="1" si="202"/>
        <v>-619668809426373.75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-619668809426373.75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-2581953372609.8906</v>
      </c>
      <c r="L5132" s="444">
        <f t="shared" ca="1" si="202"/>
        <v>-622250762798983.63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-622250762798983.63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-2592711511662.4316</v>
      </c>
      <c r="L5133" s="444">
        <f t="shared" ca="1" si="202"/>
        <v>-624843474310646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-624843474310646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-2603514476294.3584</v>
      </c>
      <c r="L5134" s="444">
        <f t="shared" ca="1" si="202"/>
        <v>-627446988786940.38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-627446988786940.38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-2614362453278.918</v>
      </c>
      <c r="L5135" s="444">
        <f t="shared" ca="1" si="202"/>
        <v>-630061351240219.25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-630061351240219.25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-2625255630167.5801</v>
      </c>
      <c r="L5136" s="444">
        <f t="shared" ca="1" si="202"/>
        <v>-632686606870386.88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-632686606870386.88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-2636194195293.2788</v>
      </c>
      <c r="L5137" s="444">
        <f t="shared" ca="1" si="202"/>
        <v>-635322801065680.13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-635322801065680.13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-2647178337773.667</v>
      </c>
      <c r="L5138" s="444">
        <f t="shared" ca="1" si="202"/>
        <v>-637969979403453.75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-637969979403453.75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-2658208247514.3906</v>
      </c>
      <c r="L5139" s="444">
        <f t="shared" ca="1" si="202"/>
        <v>-640628187650968.13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-640628187650968.13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-2669284115212.3672</v>
      </c>
      <c r="L5140" s="444">
        <f t="shared" ca="1" si="202"/>
        <v>-643297471766180.5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-643297471766180.5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-2680406132359.0854</v>
      </c>
      <c r="L5141" s="444">
        <f t="shared" ca="1" si="202"/>
        <v>-645977877898539.63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-645977877898539.63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-2691574491243.915</v>
      </c>
      <c r="L5142" s="444">
        <f t="shared" ca="1" si="202"/>
        <v>-648669452389783.5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-648669452389783.5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-2702789384957.4312</v>
      </c>
      <c r="L5143" s="444">
        <f t="shared" ca="1" si="202"/>
        <v>-651372241774740.88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-651372241774740.88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-2714051007394.7534</v>
      </c>
      <c r="L5144" s="444">
        <f t="shared" ca="1" si="202"/>
        <v>-654086292782135.63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-654086292782135.63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-2725359553258.8984</v>
      </c>
      <c r="L5145" s="444">
        <f t="shared" ca="1" si="202"/>
        <v>-656811652335394.5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-656811652335394.5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-2736715218064.1436</v>
      </c>
      <c r="L5146" s="444">
        <f t="shared" ca="1" si="202"/>
        <v>-659548367553458.63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-659548367553458.63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-2748118198139.4111</v>
      </c>
      <c r="L5147" s="444">
        <f t="shared" ca="1" si="202"/>
        <v>-662296485751598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-662296485751598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-2759568690631.6582</v>
      </c>
      <c r="L5148" s="444">
        <f t="shared" ca="1" si="202"/>
        <v>-665056054442229.63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-665056054442229.63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-2771066893509.29</v>
      </c>
      <c r="L5149" s="444">
        <f t="shared" ca="1" si="202"/>
        <v>-667827121335738.88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-667827121335738.88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-2782613005565.5786</v>
      </c>
      <c r="L5150" s="444">
        <f t="shared" ca="1" si="202"/>
        <v>-670609734341304.5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-670609734341304.5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-2794207226422.1021</v>
      </c>
      <c r="L5151" s="444">
        <f t="shared" ca="1" si="202"/>
        <v>-673403941567726.63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-673403941567726.63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-2805849756532.1943</v>
      </c>
      <c r="L5152" s="444">
        <f t="shared" ca="1" si="202"/>
        <v>-676209791324258.88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-676209791324258.88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-2817540797184.4121</v>
      </c>
      <c r="L5153" s="444">
        <f t="shared" ca="1" si="202"/>
        <v>-679027332121443.25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-679027332121443.25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-2829280550506.0137</v>
      </c>
      <c r="L5154" s="444">
        <f t="shared" ca="1" si="202"/>
        <v>-681856612671949.25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-681856612671949.25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-2841069219466.4551</v>
      </c>
      <c r="L5155" s="444">
        <f t="shared" ca="1" si="202"/>
        <v>-684697681891415.75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-684697681891415.75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-2852907007880.8989</v>
      </c>
      <c r="L5156" s="444">
        <f t="shared" ca="1" si="202"/>
        <v>-687550588899296.63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-687550588899296.63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-2864794120413.7358</v>
      </c>
      <c r="L5157" s="444">
        <f t="shared" ca="1" si="202"/>
        <v>-690415383019710.38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-690415383019710.38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-2876730762582.1265</v>
      </c>
      <c r="L5158" s="444">
        <f t="shared" ca="1" si="202"/>
        <v>-693292113782292.5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-693292113782292.5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-2888717140759.5522</v>
      </c>
      <c r="L5159" s="444">
        <f t="shared" ca="1" si="202"/>
        <v>-696180830923052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-696180830923052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-2900753462179.3833</v>
      </c>
      <c r="L5160" s="444">
        <f t="shared" ca="1" si="202"/>
        <v>-699081584385231.38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-699081584385231.38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-2912839934938.4639</v>
      </c>
      <c r="L5161" s="444">
        <f t="shared" ca="1" si="202"/>
        <v>-701994424320169.88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-701994424320169.88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-2924976768000.708</v>
      </c>
      <c r="L5162" s="444">
        <f t="shared" ca="1" si="202"/>
        <v>-704919401088170.63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-704919401088170.63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-2937164171200.7109</v>
      </c>
      <c r="L5163" s="444">
        <f t="shared" ca="1" si="202"/>
        <v>-707856565259371.38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-707856565259371.38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-2949402355247.3809</v>
      </c>
      <c r="L5164" s="444">
        <f t="shared" ca="1" si="202"/>
        <v>-710805967614618.75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-710805967614618.75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-2961691531727.5781</v>
      </c>
      <c r="L5165" s="444">
        <f t="shared" ca="1" si="202"/>
        <v>-713767659146346.38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-713767659146346.38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-2974031913109.7764</v>
      </c>
      <c r="L5166" s="444">
        <f t="shared" ca="1" si="202"/>
        <v>-716741691059456.13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-716741691059456.13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-2986423712747.7339</v>
      </c>
      <c r="L5167" s="444">
        <f t="shared" ca="1" si="202"/>
        <v>-719728114772203.88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-719728114772203.88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-2998867144884.1826</v>
      </c>
      <c r="L5168" s="444">
        <f t="shared" ca="1" si="202"/>
        <v>-722726981917088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-722726981917088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-3011362424654.5332</v>
      </c>
      <c r="L5169" s="444">
        <f t="shared" ca="1" si="202"/>
        <v>-725738344341742.5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-725738344341742.5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-3023909768090.5938</v>
      </c>
      <c r="L5170" s="444">
        <f t="shared" ca="1" si="202"/>
        <v>-728762254109833.13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-728762254109833.13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-3036509392124.3047</v>
      </c>
      <c r="L5171" s="444">
        <f t="shared" ca="1" si="202"/>
        <v>-731798763501957.38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-731798763501957.38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-3049161514591.4893</v>
      </c>
      <c r="L5172" s="444">
        <f t="shared" ca="1" si="202"/>
        <v>-734847925016548.88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-734847925016548.88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-3061866354235.6201</v>
      </c>
      <c r="L5173" s="444">
        <f t="shared" ca="1" si="202"/>
        <v>-737909791370784.5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-737909791370784.5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-3074624130711.6021</v>
      </c>
      <c r="L5174" s="444">
        <f t="shared" ca="1" si="202"/>
        <v>-740984415501496.13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-740984415501496.13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-3087435064589.5674</v>
      </c>
      <c r="L5175" s="444">
        <f t="shared" ca="1" si="202"/>
        <v>-744071850566085.75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-744071850566085.75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-3100299377358.6904</v>
      </c>
      <c r="L5176" s="444">
        <f t="shared" ca="1" si="202"/>
        <v>-747172149943444.5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-747172149943444.5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-3113217291431.0186</v>
      </c>
      <c r="L5177" s="444">
        <f t="shared" ca="1" si="202"/>
        <v>-750285367234875.5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-750285367234875.5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-3126189030145.3145</v>
      </c>
      <c r="L5178" s="444">
        <f t="shared" ca="1" si="202"/>
        <v>-753411556265020.88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-753411556265020.88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-3139214817770.9204</v>
      </c>
      <c r="L5179" s="444">
        <f t="shared" ca="1" si="202"/>
        <v>-756550771082791.75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-756550771082791.75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-3152294879511.6323</v>
      </c>
      <c r="L5180" s="444">
        <f t="shared" ca="1" si="202"/>
        <v>-759703065962303.38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-759703065962303.38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-3165429441509.5972</v>
      </c>
      <c r="L5181" s="444">
        <f t="shared" ca="1" si="202"/>
        <v>-762868495403813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-762868495403813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-3178618730849.2207</v>
      </c>
      <c r="L5182" s="444">
        <f t="shared" ca="1" si="202"/>
        <v>-766047114134662.25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-766047114134662.25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-3191862975561.0928</v>
      </c>
      <c r="L5183" s="444">
        <f t="shared" ca="1" si="202"/>
        <v>-769238977110223.38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-769238977110223.38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-3205162404625.9307</v>
      </c>
      <c r="L5184" s="444">
        <f t="shared" ca="1" si="202"/>
        <v>-772444139514849.25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-772444139514849.25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-3218517247978.5386</v>
      </c>
      <c r="L5185" s="444">
        <f t="shared" ca="1" si="202"/>
        <v>-775662656762827.75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-775662656762827.75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-3231927736511.7822</v>
      </c>
      <c r="L5186" s="444">
        <f t="shared" ca="1" si="202"/>
        <v>-778894584499339.5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-778894584499339.5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-3245394102080.5811</v>
      </c>
      <c r="L5187" s="444">
        <f t="shared" ca="1" si="202"/>
        <v>-782139978601420.13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-782139978601420.13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-3258916577505.917</v>
      </c>
      <c r="L5188" s="444">
        <f t="shared" ca="1" si="202"/>
        <v>-785398895178926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-785398895178926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-3272495396578.8584</v>
      </c>
      <c r="L5189" s="444">
        <f t="shared" ca="1" si="202"/>
        <v>-788671390575504.88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-788671390575504.88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-3286130794064.6035</v>
      </c>
      <c r="L5190" s="444">
        <f t="shared" ca="1" si="202"/>
        <v>-791957521369569.5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-791957521369569.5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-3299823005706.5396</v>
      </c>
      <c r="L5191" s="444">
        <f t="shared" ca="1" si="202"/>
        <v>-795257344375276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-795257344375276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-3313572268230.3164</v>
      </c>
      <c r="L5192" s="444">
        <f t="shared" ca="1" si="202"/>
        <v>-798570916643506.38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-798570916643506.38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-3327378819347.9434</v>
      </c>
      <c r="L5193" s="444">
        <f t="shared" ca="1" si="202"/>
        <v>-801898295462854.38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-801898295462854.38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-3341242897761.8931</v>
      </c>
      <c r="L5194" s="444">
        <f t="shared" ca="1" si="202"/>
        <v>-805239538360616.25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-805239538360616.25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-3355164743169.2344</v>
      </c>
      <c r="L5195" s="444">
        <f t="shared" ca="1" si="202"/>
        <v>-808594703103785.5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-808594703103785.5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-3369144596265.7729</v>
      </c>
      <c r="L5196" s="444">
        <f t="shared" ca="1" si="202"/>
        <v>-811963847700051.25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-811963847700051.25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-3383182698750.2134</v>
      </c>
      <c r="L5197" s="444">
        <f t="shared" ca="1" si="202"/>
        <v>-815347030398801.5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-815347030398801.5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-3397279293328.3394</v>
      </c>
      <c r="L5198" s="444">
        <f t="shared" ca="1" si="202"/>
        <v>-818744309692129.88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-818744309692129.88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-3411434623717.208</v>
      </c>
      <c r="L5199" s="444">
        <f t="shared" ca="1" si="202"/>
        <v>-822155744315847.13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-822155744315847.13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-3425648934649.3628</v>
      </c>
      <c r="L5200" s="444">
        <f t="shared" ca="1" si="202"/>
        <v>-825581393250496.5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-825581393250496.5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-3439922471877.0688</v>
      </c>
      <c r="L5201" s="444">
        <f t="shared" ca="1" si="202"/>
        <v>-829021315722373.63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-829021315722373.63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-3454255482176.5566</v>
      </c>
      <c r="L5202" s="444">
        <f t="shared" ca="1" si="202"/>
        <v>-832475571204550.13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-832475571204550.13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-3468648213352.292</v>
      </c>
      <c r="L5203" s="444">
        <f t="shared" ca="1" si="202"/>
        <v>-835944219417902.38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-835944219417902.38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-3483100914241.2598</v>
      </c>
      <c r="L5204" s="444">
        <f t="shared" ca="1" si="202"/>
        <v>-839427320332143.63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-839427320332143.63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-3497613834717.2651</v>
      </c>
      <c r="L5205" s="444">
        <f t="shared" ca="1" si="202"/>
        <v>-842924934166860.88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-842924934166860.88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-3512187225695.2534</v>
      </c>
      <c r="L5206" s="444">
        <f t="shared" ca="1" si="202"/>
        <v>-846437121392556.13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-846437121392556.13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-3526821339135.6504</v>
      </c>
      <c r="L5207" s="444">
        <f t="shared" ca="1" si="202"/>
        <v>-849963942731691.75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-849963942731691.75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-3541516428048.7153</v>
      </c>
      <c r="L5208" s="444">
        <f t="shared" ca="1" si="202"/>
        <v>-853505459159740.5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-853505459159740.5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-3556272746498.9185</v>
      </c>
      <c r="L5209" s="444">
        <f t="shared" ca="1" si="202"/>
        <v>-857061731906239.38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-857061731906239.38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-3571090549609.3306</v>
      </c>
      <c r="L5210" s="444">
        <f t="shared" ca="1" si="202"/>
        <v>-860632822455848.75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-860632822455848.75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-3585970093566.0366</v>
      </c>
      <c r="L5211" s="444">
        <f t="shared" ca="1" si="202"/>
        <v>-864218792549414.75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-864218792549414.75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-3600911635622.5615</v>
      </c>
      <c r="L5212" s="444">
        <f t="shared" ca="1" si="202"/>
        <v>-867819704185037.25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-867819704185037.25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-3615915434104.3218</v>
      </c>
      <c r="L5213" s="444">
        <f t="shared" ca="1" si="202"/>
        <v>-871435619619141.63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-871435619619141.63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-3630981748413.0898</v>
      </c>
      <c r="L5214" s="444">
        <f t="shared" ca="1" si="202"/>
        <v>-875066601367554.75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-875066601367554.75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-3646110839031.478</v>
      </c>
      <c r="L5215" s="444">
        <f t="shared" ca="1" si="202"/>
        <v>-878712712206586.25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-878712712206586.25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-3661302967527.4419</v>
      </c>
      <c r="L5216" s="444">
        <f t="shared" ca="1" si="202"/>
        <v>-882374015174113.75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-882374015174113.75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-3676558396558.8071</v>
      </c>
      <c r="L5217" s="444">
        <f t="shared" ca="1" si="202"/>
        <v>-886050573570672.5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-886050573570672.5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-3691877389877.8022</v>
      </c>
      <c r="L5218" s="444">
        <f t="shared" ca="1" si="202"/>
        <v>-889742450960550.25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-889742450960550.25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-3707260212335.626</v>
      </c>
      <c r="L5219" s="444">
        <f t="shared" ca="1" si="202"/>
        <v>-893449711172885.88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-893449711172885.88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-3722707129887.0249</v>
      </c>
      <c r="L5220" s="444">
        <f t="shared" ca="1" si="202"/>
        <v>-897172418302772.88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-897172418302772.88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-3738218409594.8872</v>
      </c>
      <c r="L5221" s="444">
        <f t="shared" ca="1" si="202"/>
        <v>-900910636712367.75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-900910636712367.75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-3753794319634.8657</v>
      </c>
      <c r="L5222" s="444">
        <f t="shared" ca="1" si="202"/>
        <v>-904664431032002.63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-904664431032002.63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-3769435129300.0112</v>
      </c>
      <c r="L5223" s="444">
        <f t="shared" ca="1" si="202"/>
        <v>-908433866161302.63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-908433866161302.63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-3785141109005.4277</v>
      </c>
      <c r="L5224" s="444">
        <f t="shared" ca="1" si="202"/>
        <v>-912219007270308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-912219007270308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-3800912530292.9492</v>
      </c>
      <c r="L5225" s="444">
        <f t="shared" ca="1" si="202"/>
        <v>-916019919800601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-916019919800601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-3816749665835.8374</v>
      </c>
      <c r="L5226" s="444">
        <f t="shared" ca="1" si="202"/>
        <v>-919836669466436.88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-919836669466436.88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-3832652789443.4868</v>
      </c>
      <c r="L5227" s="444">
        <f t="shared" ca="1" si="202"/>
        <v>-923669322255880.38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-923669322255880.38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-3848622176066.1675</v>
      </c>
      <c r="L5228" s="444">
        <f t="shared" ca="1" si="202"/>
        <v>-927517944431946.5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-927517944431946.5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-3864658101799.7773</v>
      </c>
      <c r="L5229" s="444">
        <f t="shared" ca="1" si="202"/>
        <v>-931382602533746.25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-931382602533746.25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-3880760843890.6094</v>
      </c>
      <c r="L5230" s="444">
        <f t="shared" ca="1" si="202"/>
        <v>-935263363377636.88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-935263363377636.88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-3896930680740.1538</v>
      </c>
      <c r="L5231" s="444">
        <f t="shared" ca="1" si="202"/>
        <v>-939160294058377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-939160294058377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-3913167891909.9048</v>
      </c>
      <c r="L5232" s="444">
        <f t="shared" ca="1" si="202"/>
        <v>-943073461950286.88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-943073461950286.88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-3929472758126.1953</v>
      </c>
      <c r="L5233" s="444">
        <f t="shared" ca="1" si="202"/>
        <v>-947002934708413.13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-947002934708413.13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-3945845561285.0547</v>
      </c>
      <c r="L5234" s="444">
        <f t="shared" ca="1" si="202"/>
        <v>-950948780269698.13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-950948780269698.13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-3962286584457.0757</v>
      </c>
      <c r="L5235" s="444">
        <f t="shared" ca="1" si="202"/>
        <v>-954911066854155.25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-954911066854155.25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-3978796111892.3135</v>
      </c>
      <c r="L5236" s="444">
        <f t="shared" ca="1" si="202"/>
        <v>-958889862966047.63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-958889862966047.63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-3995374429025.1982</v>
      </c>
      <c r="L5237" s="444">
        <f t="shared" ca="1" si="202"/>
        <v>-962885237395072.88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-962885237395072.88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-4012021822479.4702</v>
      </c>
      <c r="L5238" s="444">
        <f t="shared" ca="1" si="202"/>
        <v>-966897259217552.38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-966897259217552.38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-4028738580073.1348</v>
      </c>
      <c r="L5239" s="444">
        <f t="shared" ca="1" si="202"/>
        <v>-970925997797625.5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-970925997797625.5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-4045524990823.4395</v>
      </c>
      <c r="L5240" s="444">
        <f t="shared" ca="1" si="202"/>
        <v>-974971522788449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-974971522788449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-4062381344951.8706</v>
      </c>
      <c r="L5241" s="444">
        <f t="shared" ca="1" si="202"/>
        <v>-979033904133400.88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-979033904133400.88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-4079307933889.1699</v>
      </c>
      <c r="L5242" s="444">
        <f t="shared" ca="1" si="202"/>
        <v>-983113212067290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-983113212067290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-4096305050280.375</v>
      </c>
      <c r="L5243" s="444">
        <f t="shared" ca="1" si="202"/>
        <v>-987209517117570.38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-987209517117570.38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-4113372987989.8765</v>
      </c>
      <c r="L5244" s="444">
        <f t="shared" ca="1" si="202"/>
        <v>-991322890105560.25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-991322890105560.25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-4130512042106.501</v>
      </c>
      <c r="L5245" s="444">
        <f t="shared" ca="1" si="202"/>
        <v>-995453402147666.75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-995453402147666.75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-4147722508948.6118</v>
      </c>
      <c r="L5246" s="444">
        <f t="shared" ca="1" si="202"/>
        <v>-999601124656615.38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-999601124656615.38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-4165004686069.2305</v>
      </c>
      <c r="L5247" s="444">
        <f t="shared" ca="1" si="202"/>
        <v>-1003766129342684.6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-1003766129342684.6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-4182358872261.186</v>
      </c>
      <c r="L5248" s="444">
        <f t="shared" ca="1" si="202"/>
        <v>-1007948488214945.8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-1007948488214945.8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-4199785367562.2744</v>
      </c>
      <c r="L5249" s="444">
        <f t="shared" ca="1" si="202"/>
        <v>-1012148273582508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-1012148273582508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-4217284473260.4497</v>
      </c>
      <c r="L5250" s="444">
        <f t="shared" ca="1" si="202"/>
        <v>-1016365558055768.5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-1016365558055768.5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-4234856491899.0352</v>
      </c>
      <c r="L5251" s="444">
        <f t="shared" ca="1" si="202"/>
        <v>-1020600414547667.5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-1020600414547667.5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-4252501727281.9478</v>
      </c>
      <c r="L5252" s="444">
        <f t="shared" ca="1" si="202"/>
        <v>-1024852916274949.5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-1024852916274949.5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-4270220484478.9561</v>
      </c>
      <c r="L5253" s="444">
        <f t="shared" ca="1" si="202"/>
        <v>-1029123136759428.5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-1029123136759428.5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-4288013069830.9526</v>
      </c>
      <c r="L5254" s="444">
        <f t="shared" ca="1" si="202"/>
        <v>-1033411149829259.5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-1033411149829259.5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-4305879790955.2485</v>
      </c>
      <c r="L5255" s="444">
        <f t="shared" ca="1" si="202"/>
        <v>-1037717029620214.8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-1037717029620214.8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-4323820956750.894</v>
      </c>
      <c r="L5256" s="444">
        <f t="shared" ca="1" si="202"/>
        <v>-1042040850576965.6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-1042040850576965.6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-4341836877404.0234</v>
      </c>
      <c r="L5257" s="444">
        <f t="shared" ca="1" si="202"/>
        <v>-1046382687454369.6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-1046382687454369.6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-4359927864393.2061</v>
      </c>
      <c r="L5258" s="444">
        <f t="shared" ca="1" si="202"/>
        <v>-1050742615318762.9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-1050742615318762.9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-4378094230494.8452</v>
      </c>
      <c r="L5259" s="444">
        <f t="shared" ca="1" si="202"/>
        <v>-1055120709549257.8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-1055120709549257.8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-4396336289788.5737</v>
      </c>
      <c r="L5260" s="444">
        <f t="shared" ca="1" si="202"/>
        <v>-1059517045839046.4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-1059517045839046.4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-4414654357662.6934</v>
      </c>
      <c r="L5261" s="444">
        <f t="shared" ca="1" si="202"/>
        <v>-1063931700196709.1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-1063931700196709.1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-4433048750819.6211</v>
      </c>
      <c r="L5262" s="444">
        <f t="shared" ca="1" si="202"/>
        <v>-1068364748947528.8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-1068364748947528.8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-4451519787281.3691</v>
      </c>
      <c r="L5263" s="444">
        <f t="shared" ca="1" si="202"/>
        <v>-1072816268734810.1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-1072816268734810.1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-4470067786395.042</v>
      </c>
      <c r="L5264" s="444">
        <f t="shared" ca="1" si="202"/>
        <v>-1077286336521205.1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-1077286336521205.1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-4488693068838.3545</v>
      </c>
      <c r="L5265" s="444">
        <f t="shared" ca="1" si="202"/>
        <v>-1081775029590043.5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-1081775029590043.5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-4507395956625.1807</v>
      </c>
      <c r="L5266" s="444">
        <f t="shared" ca="1" si="202"/>
        <v>-1086282425546668.6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-1086282425546668.6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-4526176773111.1191</v>
      </c>
      <c r="L5267" s="444">
        <f t="shared" ca="1" si="202"/>
        <v>-1090808602319779.8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-1090808602319779.8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-4545035842999.082</v>
      </c>
      <c r="L5268" s="444">
        <f t="shared" ca="1" si="202"/>
        <v>-1095353638162778.9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-1095353638162778.9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-4563973492344.9111</v>
      </c>
      <c r="L5269" s="444">
        <f t="shared" ca="1" si="202"/>
        <v>-1099917611655123.8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-1099917611655123.8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-4582990048563.0156</v>
      </c>
      <c r="L5270" s="444">
        <f t="shared" ca="1" si="202"/>
        <v>-1104500601703686.8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-1104500601703686.8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-4602085840432.0283</v>
      </c>
      <c r="L5271" s="444">
        <f t="shared" ca="1" si="202"/>
        <v>-1109102687544118.8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-1109102687544118.8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-4621261198100.4951</v>
      </c>
      <c r="L5272" s="444">
        <f t="shared" ca="1" si="202"/>
        <v>-1113723948742219.3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-1113723948742219.3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-4640516453092.5801</v>
      </c>
      <c r="L5273" s="444">
        <f t="shared" ca="1" si="202"/>
        <v>-1118364465195311.9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-1118364465195311.9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-4659851938313.7998</v>
      </c>
      <c r="L5274" s="444">
        <f t="shared" ca="1" si="202"/>
        <v>-1123024317133625.6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-1123024317133625.6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-4679267988056.7725</v>
      </c>
      <c r="L5275" s="444">
        <f t="shared" ca="1" si="202"/>
        <v>-1127703585121682.5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-1127703585121682.5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-4698764938007.0107</v>
      </c>
      <c r="L5276" s="444">
        <f t="shared" ca="1" si="202"/>
        <v>-1132402350059689.5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-1132402350059689.5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-4718343125248.7061</v>
      </c>
      <c r="L5277" s="444">
        <f t="shared" ca="1" si="202"/>
        <v>-1137120693184938.3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-1137120693184938.3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-4738002888270.5762</v>
      </c>
      <c r="L5278" s="444">
        <f t="shared" ca="1" si="202"/>
        <v>-1141858696073208.8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-1141858696073208.8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-4757744566971.7031</v>
      </c>
      <c r="L5279" s="444">
        <f t="shared" ca="1" si="202"/>
        <v>-1146616440640180.5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-1146616440640180.5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-4777568502667.4189</v>
      </c>
      <c r="L5280" s="444">
        <f t="shared" ca="1" si="202"/>
        <v>-1151394009142848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-1151394009142848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-4797475038095.2002</v>
      </c>
      <c r="L5281" s="444">
        <f t="shared" ca="1" si="202"/>
        <v>-1156191484180943.3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-1156191484180943.3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-4817464517420.5967</v>
      </c>
      <c r="L5282" s="444">
        <f t="shared" ca="1" si="202"/>
        <v>-1161008948698363.8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-1161008948698363.8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-4837537286243.1826</v>
      </c>
      <c r="L5283" s="444">
        <f t="shared" ca="1" si="202"/>
        <v>-1165846485984607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-1165846485984607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-4857693691602.5293</v>
      </c>
      <c r="L5284" s="444">
        <f t="shared" ca="1" si="202"/>
        <v>-1170704179676209.5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-1170704179676209.5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-4877934081984.2061</v>
      </c>
      <c r="L5285" s="444">
        <f t="shared" ca="1" si="202"/>
        <v>-1175582113758193.8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-1175582113758193.8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-4898258807325.8076</v>
      </c>
      <c r="L5286" s="444">
        <f t="shared" ca="1" si="202"/>
        <v>-1180480372565519.5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-1180480372565519.5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-4918668219022.998</v>
      </c>
      <c r="L5287" s="444">
        <f t="shared" ca="1" si="202"/>
        <v>-1185399040784542.5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-1185399040784542.5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-4939162669935.5938</v>
      </c>
      <c r="L5288" s="444">
        <f t="shared" ca="1" si="202"/>
        <v>-1190338203454478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-1190338203454478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-4959742514393.6582</v>
      </c>
      <c r="L5289" s="444">
        <f t="shared" ca="1" si="202"/>
        <v>-1195297945968871.8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-1195297945968871.8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-4980408108203.6318</v>
      </c>
      <c r="L5290" s="444">
        <f t="shared" ca="1" si="202"/>
        <v>-1200278354077075.5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-1200278354077075.5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-5001159808654.4814</v>
      </c>
      <c r="L5291" s="444">
        <f t="shared" ca="1" si="202"/>
        <v>-1205279513885730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-1205279513885730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-5021997974523.875</v>
      </c>
      <c r="L5292" s="444">
        <f t="shared" ca="1" si="202"/>
        <v>-1210301511860254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-1210301511860254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-5042922966084.3916</v>
      </c>
      <c r="L5293" s="444">
        <f t="shared" ca="1" si="202"/>
        <v>-1215344434826338.5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-1215344434826338.5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-5063935145109.7441</v>
      </c>
      <c r="L5294" s="444">
        <f t="shared" ca="1" si="202"/>
        <v>-1220408369971448.3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-1220408369971448.3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-5085034874881.0342</v>
      </c>
      <c r="L5295" s="444">
        <f t="shared" ca="1" si="202"/>
        <v>-1225493404846329.3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-1225493404846329.3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-5106222520193.0381</v>
      </c>
      <c r="L5296" s="444">
        <f t="shared" ca="1" si="202"/>
        <v>-1230599627366522.3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-1230599627366522.3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-5127498447360.5098</v>
      </c>
      <c r="L5297" s="444">
        <f t="shared" ca="1" si="202"/>
        <v>-1235727125813882.8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-1235727125813882.8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-5148863024224.5117</v>
      </c>
      <c r="L5298" s="444">
        <f t="shared" ca="1" si="202"/>
        <v>-1240875988838107.3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-1240875988838107.3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-5170316620158.7803</v>
      </c>
      <c r="L5299" s="444">
        <f t="shared" ca="1" si="202"/>
        <v>-1246046305458266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-1246046305458266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-5191859606076.1084</v>
      </c>
      <c r="L5300" s="444">
        <f t="shared" ca="1" si="202"/>
        <v>-1251238165064342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-1251238165064342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-5213492354434.7578</v>
      </c>
      <c r="L5301" s="444">
        <f t="shared" ca="1" si="202"/>
        <v>-1256451657418776.8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-1256451657418776.8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-5235215239244.9033</v>
      </c>
      <c r="L5302" s="444">
        <f t="shared" ca="1" si="202"/>
        <v>-1261686872658021.8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-1261686872658021.8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-5257028636075.0908</v>
      </c>
      <c r="L5303" s="444">
        <f t="shared" ca="1" si="202"/>
        <v>-1266943901294096.8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-1266943901294096.8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-5278932922058.7363</v>
      </c>
      <c r="L5304" s="444">
        <f t="shared" ca="1" si="202"/>
        <v>-1272222834216155.5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-1272222834216155.5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-5300928475900.6475</v>
      </c>
      <c r="L5305" s="444">
        <f t="shared" ca="1" si="202"/>
        <v>-1277523762692056.3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-1277523762692056.3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-5323015677883.5674</v>
      </c>
      <c r="L5306" s="444">
        <f t="shared" ca="1" si="202"/>
        <v>-1282846778369939.8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-1282846778369939.8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-5345194909874.749</v>
      </c>
      <c r="L5307" s="444">
        <f t="shared" ca="1" si="202"/>
        <v>-1288191973279814.5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-1288191973279814.5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-5367466555332.5605</v>
      </c>
      <c r="L5308" s="444">
        <f t="shared" ca="1" si="202"/>
        <v>-1293559439835147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-1293559439835147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-5389830999313.1123</v>
      </c>
      <c r="L5309" s="444">
        <f t="shared" ca="1" si="202"/>
        <v>-1298949270834460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-1298949270834460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-5412288628476.917</v>
      </c>
      <c r="L5310" s="444">
        <f t="shared" ca="1" si="202"/>
        <v>-1304361559462937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-1304361559462937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-5434839831095.5703</v>
      </c>
      <c r="L5311" s="444">
        <f t="shared" ca="1" si="202"/>
        <v>-1309796399294032.5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-1309796399294032.5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-5457484997058.4688</v>
      </c>
      <c r="L5312" s="444">
        <f t="shared" ca="1" si="202"/>
        <v>-1315253884291091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-1315253884291091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-5480224517879.5459</v>
      </c>
      <c r="L5313" s="444">
        <f t="shared" ca="1" si="202"/>
        <v>-1320734108808970.5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-1320734108808970.5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-5503058786704.0439</v>
      </c>
      <c r="L5314" s="444">
        <f t="shared" ca="1" si="202"/>
        <v>-1326237167595674.5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-1326237167595674.5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-5525988198315.3105</v>
      </c>
      <c r="L5315" s="444">
        <f t="shared" ca="1" si="202"/>
        <v>-1331763155793989.8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-1331763155793989.8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-5549013149141.624</v>
      </c>
      <c r="L5316" s="444">
        <f t="shared" ca="1" si="202"/>
        <v>-1337312168943131.3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-1337312168943131.3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-5572134037263.0469</v>
      </c>
      <c r="L5317" s="444">
        <f t="shared" ca="1" si="202"/>
        <v>-1342884302980394.3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-1342884302980394.3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-5595351262418.3096</v>
      </c>
      <c r="L5318" s="444">
        <f t="shared" ca="1" si="202"/>
        <v>-1348479654242812.5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-1348479654242812.5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-5618665226011.7188</v>
      </c>
      <c r="L5319" s="444">
        <f t="shared" ca="1" si="202"/>
        <v>-1354098319468824.3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-1354098319468824.3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-5642076331120.1006</v>
      </c>
      <c r="L5320" s="444">
        <f t="shared" ca="1" si="202"/>
        <v>-1359740395799944.3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-1359740395799944.3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-5665584982499.7676</v>
      </c>
      <c r="L5321" s="444">
        <f t="shared" ca="1" si="202"/>
        <v>-1365405980782444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-1365405980782444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-5689191586593.5166</v>
      </c>
      <c r="L5322" s="444">
        <f t="shared" ca="1" si="202"/>
        <v>-1371095172369037.5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-1371095172369037.5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-5712896551537.6563</v>
      </c>
      <c r="L5323" s="444">
        <f t="shared" ca="1" si="202"/>
        <v>-1376808068920575.3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-1376808068920575.3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-5736700287169.0635</v>
      </c>
      <c r="L5324" s="444">
        <f t="shared" ca="1" si="202"/>
        <v>-1382544769207744.3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-1382544769207744.3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-5760603205032.2676</v>
      </c>
      <c r="L5325" s="444">
        <f t="shared" ca="1" si="202"/>
        <v>-1388305372412776.5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-1388305372412776.5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-5784605718386.5684</v>
      </c>
      <c r="L5326" s="444">
        <f t="shared" ca="1" si="202"/>
        <v>-1394089978131163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-1394089978131163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-5808708242213.1787</v>
      </c>
      <c r="L5327" s="444">
        <f t="shared" ca="1" si="202"/>
        <v>-1399898686373376.3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-1399898686373376.3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-5832911193222.4014</v>
      </c>
      <c r="L5328" s="444">
        <f t="shared" ca="1" si="202"/>
        <v>-1405731597566598.8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-1405731597566598.8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-5857214989860.8281</v>
      </c>
      <c r="L5329" s="444">
        <f t="shared" ca="1" si="202"/>
        <v>-1411588812556459.5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-1411588812556459.5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-5881620052318.5811</v>
      </c>
      <c r="L5330" s="444">
        <f t="shared" ca="1" si="202"/>
        <v>-1417470432608778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-1417470432608778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-5906126802536.5752</v>
      </c>
      <c r="L5331" s="444">
        <f t="shared" ca="1" si="202"/>
        <v>-1423376559411314.5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-1423376559411314.5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-5930735664213.8105</v>
      </c>
      <c r="L5332" s="444">
        <f t="shared" ca="1" si="202"/>
        <v>-1429307295075528.3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-1429307295075528.3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-5955447062814.7012</v>
      </c>
      <c r="L5333" s="444">
        <f t="shared" ca="1" si="202"/>
        <v>-1435262742138343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-1435262742138343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-5980261425576.4287</v>
      </c>
      <c r="L5334" s="444">
        <f t="shared" ca="1" si="202"/>
        <v>-1441243003563919.5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-1441243003563919.5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-6005179181516.3311</v>
      </c>
      <c r="L5335" s="444">
        <f t="shared" ca="1" si="202"/>
        <v>-1447248182745435.8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-1447248182745435.8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-6030200761439.3154</v>
      </c>
      <c r="L5336" s="444">
        <f t="shared" ca="1" si="202"/>
        <v>-1453278383506875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-1453278383506875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-6055326597945.3125</v>
      </c>
      <c r="L5337" s="444">
        <f t="shared" ca="1" si="202"/>
        <v>-1459333710104820.3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-1459333710104820.3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-6080557125436.751</v>
      </c>
      <c r="L5338" s="444">
        <f t="shared" ca="1" si="202"/>
        <v>-1465414267230257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-1465414267230257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-6105892780126.0703</v>
      </c>
      <c r="L5339" s="444">
        <f t="shared" ca="1" si="202"/>
        <v>-1471520160010383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-1471520160010383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-6131334000043.2627</v>
      </c>
      <c r="L5340" s="444">
        <f t="shared" ca="1" si="202"/>
        <v>-1477651494010426.3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-1477651494010426.3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-6156881225043.4424</v>
      </c>
      <c r="L5341" s="444">
        <f t="shared" ca="1" si="202"/>
        <v>-1483808375235469.8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-1483808375235469.8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-6182534896814.457</v>
      </c>
      <c r="L5342" s="444">
        <f t="shared" ca="1" si="202"/>
        <v>-1489990910132284.3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-1489990910132284.3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-6208295458884.5176</v>
      </c>
      <c r="L5343" s="444">
        <f t="shared" ca="1" si="202"/>
        <v>-1496199205591168.8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-1496199205591168.8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-6234163356629.8701</v>
      </c>
      <c r="L5344" s="444">
        <f t="shared" ca="1" si="202"/>
        <v>-1502433368947798.5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-1502433368947798.5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-6260139037282.4941</v>
      </c>
      <c r="L5345" s="444">
        <f t="shared" ca="1" si="202"/>
        <v>-1508693507985081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-1508693507985081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-6286222949937.8379</v>
      </c>
      <c r="L5346" s="444">
        <f t="shared" ca="1" si="202"/>
        <v>-1514979730935018.8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-1514979730935018.8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-6312415545562.5781</v>
      </c>
      <c r="L5347" s="444">
        <f t="shared" ca="1" si="202"/>
        <v>-1521292146480581.3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-1521292146480581.3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-6338717277002.4219</v>
      </c>
      <c r="L5348" s="444">
        <f t="shared" ca="1" si="202"/>
        <v>-1527630863757583.8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-1527630863757583.8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-6365128598989.9326</v>
      </c>
      <c r="L5349" s="444">
        <f t="shared" ca="1" si="202"/>
        <v>-1533995992356573.8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-1533995992356573.8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-6391649968152.3906</v>
      </c>
      <c r="L5350" s="444">
        <f t="shared" ca="1" si="202"/>
        <v>-1540387642324726.3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-1540387642324726.3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-6418281843019.6924</v>
      </c>
      <c r="L5351" s="444">
        <f t="shared" ca="1" si="202"/>
        <v>-1546805924167746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-1546805924167746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-6445024684032.2754</v>
      </c>
      <c r="L5352" s="444">
        <f t="shared" ca="1" si="202"/>
        <v>-1553250948851778.3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-1553250948851778.3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-6471878953549.0762</v>
      </c>
      <c r="L5353" s="444">
        <f t="shared" ca="1" si="202"/>
        <v>-1559722827805327.3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-1559722827805327.3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-6498845115855.5303</v>
      </c>
      <c r="L5354" s="444">
        <f t="shared" ca="1" si="202"/>
        <v>-1566221672921182.8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-1566221672921182.8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-6525923637171.5947</v>
      </c>
      <c r="L5355" s="444">
        <f t="shared" ca="1" si="202"/>
        <v>-1572747596558354.3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-1572747596558354.3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-6553114985659.8096</v>
      </c>
      <c r="L5356" s="444">
        <f t="shared" ca="1" si="202"/>
        <v>-1579300711544014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-1579300711544014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-6580419631433.3916</v>
      </c>
      <c r="L5357" s="444">
        <f t="shared" ca="1" si="202"/>
        <v>-1585881131175447.5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-1585881131175447.5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-6607838046564.3643</v>
      </c>
      <c r="L5358" s="444">
        <f t="shared" ca="1" si="202"/>
        <v>-1592488969222011.8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-1592488969222011.8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-6635370705091.7158</v>
      </c>
      <c r="L5359" s="444">
        <f t="shared" ca="1" si="202"/>
        <v>-1599124339927103.5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-1599124339927103.5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-6663018083029.5977</v>
      </c>
      <c r="L5360" s="444">
        <f t="shared" ca="1" si="202"/>
        <v>-1605787358010133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-1605787358010133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-6690780658375.5537</v>
      </c>
      <c r="L5361" s="444">
        <f t="shared" ca="1" si="202"/>
        <v>-1612478138668508.5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-1612478138668508.5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-6718658911118.7852</v>
      </c>
      <c r="L5362" s="444">
        <f t="shared" ca="1" si="202"/>
        <v>-1619196797579627.3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-1619196797579627.3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-6746653323248.4473</v>
      </c>
      <c r="L5363" s="444">
        <f t="shared" ref="L5363:L5617" ca="1" si="207">I5363-J5363+K5363</f>
        <v>-1625943450902875.8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-1625943450902875.8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-6774764378761.9824</v>
      </c>
      <c r="L5364" s="444">
        <f t="shared" ca="1" si="207"/>
        <v>-1632718215281637.8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-1632718215281637.8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-6802992563673.4902</v>
      </c>
      <c r="L5365" s="444">
        <f t="shared" ca="1" si="207"/>
        <v>-1639521207845311.3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-1639521207845311.3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-6831338366022.1299</v>
      </c>
      <c r="L5366" s="444">
        <f t="shared" ca="1" si="207"/>
        <v>-1646352546211333.5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-1646352546211333.5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-6859802275880.5566</v>
      </c>
      <c r="L5367" s="444">
        <f t="shared" ca="1" si="207"/>
        <v>-1653212348487214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-1653212348487214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-6888384785363.3916</v>
      </c>
      <c r="L5368" s="444">
        <f t="shared" ca="1" si="207"/>
        <v>-1660100733272577.5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-1660100733272577.5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-6917086388635.7393</v>
      </c>
      <c r="L5369" s="444">
        <f t="shared" ca="1" si="207"/>
        <v>-1667017819661213.3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-1667017819661213.3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-6945907581921.7217</v>
      </c>
      <c r="L5370" s="444">
        <f t="shared" ca="1" si="207"/>
        <v>-1673963727243135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-1673963727243135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-6974848863513.0625</v>
      </c>
      <c r="L5371" s="444">
        <f t="shared" ca="1" si="207"/>
        <v>-1680938576106648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-1680938576106648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-7003910733777.7002</v>
      </c>
      <c r="L5372" s="444">
        <f t="shared" ca="1" si="207"/>
        <v>-1687942486840425.8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-1687942486840425.8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-7033093695168.4404</v>
      </c>
      <c r="L5373" s="444">
        <f t="shared" ca="1" si="207"/>
        <v>-1694975580535594.3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-1694975580535594.3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-7062398252231.6426</v>
      </c>
      <c r="L5374" s="444">
        <f t="shared" ca="1" si="207"/>
        <v>-1702037978787826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-1702037978787826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-7091824911615.9414</v>
      </c>
      <c r="L5375" s="444">
        <f t="shared" ca="1" si="207"/>
        <v>-1709129803699442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-1709129803699442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-7121374182081.0078</v>
      </c>
      <c r="L5376" s="444">
        <f t="shared" ca="1" si="207"/>
        <v>-1716251177881523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-1716251177881523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-7151046574506.3457</v>
      </c>
      <c r="L5377" s="444">
        <f t="shared" ca="1" si="207"/>
        <v>-1723402224456029.3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-1723402224456029.3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-7180842601900.1221</v>
      </c>
      <c r="L5378" s="444">
        <f t="shared" ca="1" si="207"/>
        <v>-1730583067057929.3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-1730583067057929.3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-7210762779408.0381</v>
      </c>
      <c r="L5379" s="444">
        <f t="shared" ca="1" si="207"/>
        <v>-1737793829837337.3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-1737793829837337.3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-7240807624322.2383</v>
      </c>
      <c r="L5380" s="444">
        <f t="shared" ca="1" si="207"/>
        <v>-1745034637461659.5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-1745034637461659.5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-7270977656090.248</v>
      </c>
      <c r="L5381" s="444">
        <f t="shared" ca="1" si="207"/>
        <v>-1752305615117749.8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-1752305615117749.8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-7301273396323.957</v>
      </c>
      <c r="L5382" s="444">
        <f t="shared" ca="1" si="207"/>
        <v>-1759606888514073.8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-1759606888514073.8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-7331695368808.6396</v>
      </c>
      <c r="L5383" s="444">
        <f t="shared" ca="1" si="207"/>
        <v>-1766938583882882.5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-1766938583882882.5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-7362244099512.0107</v>
      </c>
      <c r="L5384" s="444">
        <f t="shared" ca="1" si="207"/>
        <v>-1774300827982394.5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-1774300827982394.5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-7392920116593.3115</v>
      </c>
      <c r="L5385" s="444">
        <f t="shared" ca="1" si="207"/>
        <v>-1781693748098987.8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-1781693748098987.8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-7423723950412.4492</v>
      </c>
      <c r="L5386" s="444">
        <f t="shared" ca="1" si="207"/>
        <v>-1789117472049400.3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-1789117472049400.3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-7454656133539.167</v>
      </c>
      <c r="L5387" s="444">
        <f t="shared" ca="1" si="207"/>
        <v>-1796572128182939.5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-1796572128182939.5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-7485717200762.248</v>
      </c>
      <c r="L5388" s="444">
        <f t="shared" ca="1" si="207"/>
        <v>-1804057845383701.8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-1804057845383701.8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-7516907689098.7568</v>
      </c>
      <c r="L5389" s="444">
        <f t="shared" ca="1" si="207"/>
        <v>-1811574753072800.5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-1811574753072800.5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-7548228137803.335</v>
      </c>
      <c r="L5390" s="444">
        <f t="shared" ca="1" si="207"/>
        <v>-1819122981210603.8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-1819122981210603.8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-7579679088377.5156</v>
      </c>
      <c r="L5391" s="444">
        <f t="shared" ca="1" si="207"/>
        <v>-1826702660298981.3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-1826702660298981.3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-7611261084579.0889</v>
      </c>
      <c r="L5392" s="444">
        <f t="shared" ca="1" si="207"/>
        <v>-1834313921383560.3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-1834313921383560.3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-7642974672431.501</v>
      </c>
      <c r="L5393" s="444">
        <f t="shared" ca="1" si="207"/>
        <v>-1841956896055991.8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-1841956896055991.8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-7674820400233.2998</v>
      </c>
      <c r="L5394" s="444">
        <f t="shared" ca="1" si="207"/>
        <v>-1849631716456225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-1849631716456225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-7706798818567.6025</v>
      </c>
      <c r="L5395" s="444">
        <f t="shared" ca="1" si="207"/>
        <v>-1857338515274792.5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-1857338515274792.5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-7738910480311.6357</v>
      </c>
      <c r="L5396" s="444">
        <f t="shared" ca="1" si="207"/>
        <v>-1865077425755104.3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-1865077425755104.3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-7771155940646.2676</v>
      </c>
      <c r="L5397" s="444">
        <f t="shared" ca="1" si="207"/>
        <v>-1872848581695750.5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-1872848581695750.5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-7803535757065.6279</v>
      </c>
      <c r="L5398" s="444">
        <f t="shared" ca="1" si="207"/>
        <v>-1880652117452816.3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-1880652117452816.3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-7836050489386.7334</v>
      </c>
      <c r="L5399" s="444">
        <f t="shared" ca="1" si="207"/>
        <v>-1888488167942203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-1888488167942203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-7868700699759.1787</v>
      </c>
      <c r="L5400" s="444">
        <f t="shared" ca="1" si="207"/>
        <v>-1896356868641962.3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-1896356868641962.3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-7901486952674.8428</v>
      </c>
      <c r="L5401" s="444">
        <f t="shared" ca="1" si="207"/>
        <v>-1904258355594637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-1904258355594637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-7934409814977.6553</v>
      </c>
      <c r="L5402" s="444">
        <f t="shared" ca="1" si="207"/>
        <v>-1912192765409614.8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-1912192765409614.8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-7967469855873.3945</v>
      </c>
      <c r="L5403" s="444">
        <f t="shared" ca="1" si="207"/>
        <v>-1920160235265488.3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-1920160235265488.3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-8000667646939.5332</v>
      </c>
      <c r="L5404" s="444">
        <f t="shared" ca="1" si="207"/>
        <v>-1928160902912427.8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-1928160902912427.8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-8034003762135.1152</v>
      </c>
      <c r="L5405" s="444">
        <f t="shared" ca="1" si="207"/>
        <v>-1936194906674562.8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-1936194906674562.8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-8067478777810.6777</v>
      </c>
      <c r="L5406" s="444">
        <f t="shared" ca="1" si="207"/>
        <v>-1944262385452373.5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-1944262385452373.5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-8101093272718.2227</v>
      </c>
      <c r="L5407" s="444">
        <f t="shared" ca="1" si="207"/>
        <v>-1952363478725091.8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-1952363478725091.8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-8134847828021.2158</v>
      </c>
      <c r="L5408" s="444">
        <f t="shared" ca="1" si="207"/>
        <v>-1960498326553113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-1960498326553113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-8168743027304.6377</v>
      </c>
      <c r="L5409" s="444">
        <f t="shared" ca="1" si="207"/>
        <v>-1968667069580417.8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-1968667069580417.8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-8202779456585.0742</v>
      </c>
      <c r="L5410" s="444">
        <f t="shared" ca="1" si="207"/>
        <v>-1976869849037002.8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-1976869849037002.8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-8236957704320.8447</v>
      </c>
      <c r="L5411" s="444">
        <f t="shared" ca="1" si="207"/>
        <v>-1985106806741323.5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-1985106806741323.5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-8271278361422.1826</v>
      </c>
      <c r="L5412" s="444">
        <f t="shared" ca="1" si="207"/>
        <v>-1993378085102745.8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-1993378085102745.8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-8305742021261.4414</v>
      </c>
      <c r="L5413" s="444">
        <f t="shared" ca="1" si="207"/>
        <v>-2001683827124007.3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-2001683827124007.3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-8340349279683.3633</v>
      </c>
      <c r="L5414" s="444">
        <f t="shared" ca="1" si="207"/>
        <v>-2010024176403690.5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-2010024176403690.5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-8375100735015.377</v>
      </c>
      <c r="L5415" s="444">
        <f t="shared" ca="1" si="207"/>
        <v>-2018399277138706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-2018399277138706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-8409996988077.9414</v>
      </c>
      <c r="L5416" s="444">
        <f t="shared" ca="1" si="207"/>
        <v>-2026809274126784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-2026809274126784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-8445038642194.9336</v>
      </c>
      <c r="L5417" s="444">
        <f t="shared" ca="1" si="207"/>
        <v>-2035254312768979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-2035254312768979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-8480226303204.0801</v>
      </c>
      <c r="L5418" s="444">
        <f t="shared" ca="1" si="207"/>
        <v>-2043734539072183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-2043734539072183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-8515560579467.4287</v>
      </c>
      <c r="L5419" s="444">
        <f t="shared" ca="1" si="207"/>
        <v>-2052250099651650.5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-2052250099651650.5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-8551042081881.8779</v>
      </c>
      <c r="L5420" s="444">
        <f t="shared" ca="1" si="207"/>
        <v>-2060801141733532.5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-2060801141733532.5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-8586671423889.7197</v>
      </c>
      <c r="L5421" s="444">
        <f t="shared" ca="1" si="207"/>
        <v>-2069387813157422.3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-2069387813157422.3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-8622449221489.2588</v>
      </c>
      <c r="L5422" s="444">
        <f t="shared" ca="1" si="207"/>
        <v>-2078010262378911.5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-2078010262378911.5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-8658376093245.4648</v>
      </c>
      <c r="L5423" s="444">
        <f t="shared" ca="1" si="207"/>
        <v>-2086668638472157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-2086668638472157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-8694452660300.6533</v>
      </c>
      <c r="L5424" s="444">
        <f t="shared" ca="1" si="207"/>
        <v>-2095363091132457.8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-2095363091132457.8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-8730679546385.2402</v>
      </c>
      <c r="L5425" s="444">
        <f t="shared" ca="1" si="207"/>
        <v>-2104093770678843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-2104093770678843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-8767057377828.5137</v>
      </c>
      <c r="L5426" s="444">
        <f t="shared" ca="1" si="207"/>
        <v>-2112860828056671.5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-2112860828056671.5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-8803586783569.4648</v>
      </c>
      <c r="L5427" s="444">
        <f t="shared" ca="1" si="207"/>
        <v>-2121664414840241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-2121664414840241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-8840268395167.6699</v>
      </c>
      <c r="L5428" s="444">
        <f t="shared" ca="1" si="207"/>
        <v>-2130504683235408.8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-2130504683235408.8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-8877102846814.2031</v>
      </c>
      <c r="L5429" s="444">
        <f t="shared" ca="1" si="207"/>
        <v>-2139381786082223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-2139381786082223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-8914090775342.5977</v>
      </c>
      <c r="L5430" s="444">
        <f t="shared" ca="1" si="207"/>
        <v>-2148295876857565.5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-2148295876857565.5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-8951232820239.8555</v>
      </c>
      <c r="L5431" s="444">
        <f t="shared" ca="1" si="207"/>
        <v>-2157247109677805.3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-2157247109677805.3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-8988529623657.5215</v>
      </c>
      <c r="L5432" s="444">
        <f t="shared" ca="1" si="207"/>
        <v>-2166235639301462.8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-2166235639301462.8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-9025981830422.7617</v>
      </c>
      <c r="L5433" s="444">
        <f t="shared" ca="1" si="207"/>
        <v>-2175261621131885.5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-2175261621131885.5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-9063590088049.5234</v>
      </c>
      <c r="L5434" s="444">
        <f t="shared" ca="1" si="207"/>
        <v>-2184325211219935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-2184325211219935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-9101355046749.7285</v>
      </c>
      <c r="L5435" s="444">
        <f t="shared" ca="1" si="207"/>
        <v>-2193426566266684.8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-2193426566266684.8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-9139277359444.5195</v>
      </c>
      <c r="L5436" s="444">
        <f t="shared" ca="1" si="207"/>
        <v>-2202565843626129.3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-2202565843626129.3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-9177357681775.5391</v>
      </c>
      <c r="L5437" s="444">
        <f t="shared" ca="1" si="207"/>
        <v>-2211743201307904.8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-2211743201307904.8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-9215596672116.2695</v>
      </c>
      <c r="L5438" s="444">
        <f t="shared" ca="1" si="207"/>
        <v>-2220958797980021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-2220958797980021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-9253994991583.4199</v>
      </c>
      <c r="L5439" s="444">
        <f t="shared" ca="1" si="207"/>
        <v>-2230212792971604.5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-2230212792971604.5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-9292553304048.3516</v>
      </c>
      <c r="L5440" s="444">
        <f t="shared" ca="1" si="207"/>
        <v>-2239505346275652.8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-2239505346275652.8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-9331272276148.5527</v>
      </c>
      <c r="L5441" s="444">
        <f t="shared" ca="1" si="207"/>
        <v>-2248836618551801.3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-2248836618551801.3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-9370152577299.1719</v>
      </c>
      <c r="L5442" s="444">
        <f t="shared" ca="1" si="207"/>
        <v>-2258206771129100.5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-2258206771129100.5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-9409194879704.5859</v>
      </c>
      <c r="L5443" s="444">
        <f t="shared" ca="1" si="207"/>
        <v>-2267615966008805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-2267615966008805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-9448399858370.0215</v>
      </c>
      <c r="L5444" s="444">
        <f t="shared" ca="1" si="207"/>
        <v>-2277064365867175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-2277064365867175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-9487768191113.2285</v>
      </c>
      <c r="L5445" s="444">
        <f t="shared" ca="1" si="207"/>
        <v>-2286552134058288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-2286552134058288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-9527300558576.1992</v>
      </c>
      <c r="L5446" s="444">
        <f t="shared" ca="1" si="207"/>
        <v>-2296079434616864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-2296079434616864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-9566997644236.9336</v>
      </c>
      <c r="L5447" s="444">
        <f t="shared" ca="1" si="207"/>
        <v>-2305646432261101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-2305646432261101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-9606860134421.2539</v>
      </c>
      <c r="L5448" s="444">
        <f t="shared" ca="1" si="207"/>
        <v>-2315253292395522.5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-2315253292395522.5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-9646888718314.6777</v>
      </c>
      <c r="L5449" s="444">
        <f t="shared" ca="1" si="207"/>
        <v>-2324900181113837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-2324900181113837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-9687084087974.3203</v>
      </c>
      <c r="L5450" s="444">
        <f t="shared" ca="1" si="207"/>
        <v>-2334587265201811.5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-2334587265201811.5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-9727446938340.8809</v>
      </c>
      <c r="L5451" s="444">
        <f t="shared" ca="1" si="207"/>
        <v>-2344314712140152.5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-2344314712140152.5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-9767977967250.6348</v>
      </c>
      <c r="L5452" s="444">
        <f t="shared" ca="1" si="207"/>
        <v>-2354082690107403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-2354082690107403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-9808677875447.5117</v>
      </c>
      <c r="L5453" s="444">
        <f t="shared" ca="1" si="207"/>
        <v>-2363891367982850.5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-2363891367982850.5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-9849547366595.2109</v>
      </c>
      <c r="L5454" s="444">
        <f t="shared" ca="1" si="207"/>
        <v>-2373740915349445.5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-2373740915349445.5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-9890587147289.3555</v>
      </c>
      <c r="L5455" s="444">
        <f t="shared" ca="1" si="207"/>
        <v>-2383631502496735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-2383631502496735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-9931797927069.7285</v>
      </c>
      <c r="L5456" s="444">
        <f t="shared" ca="1" si="207"/>
        <v>-2393563300423804.5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-2393563300423804.5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-9973180418432.5195</v>
      </c>
      <c r="L5457" s="444">
        <f t="shared" ca="1" si="207"/>
        <v>-2403536480842237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-2403536480842237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-10014735336842.654</v>
      </c>
      <c r="L5458" s="444">
        <f t="shared" ca="1" si="207"/>
        <v>-2413551216179079.5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-2413551216179079.5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-10056463400746.164</v>
      </c>
      <c r="L5459" s="444">
        <f t="shared" ca="1" si="207"/>
        <v>-2423607679579825.5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-2423607679579825.5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-10098365331582.605</v>
      </c>
      <c r="L5460" s="444">
        <f t="shared" ca="1" si="207"/>
        <v>-2433706044911408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-2433706044911408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-10140441853797.533</v>
      </c>
      <c r="L5461" s="444">
        <f t="shared" ca="1" si="207"/>
        <v>-2443846486765205.5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-2443846486765205.5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-10182693694855.023</v>
      </c>
      <c r="L5462" s="444">
        <f t="shared" ca="1" si="207"/>
        <v>-2454029180460060.5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-2454029180460060.5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-10225121585250.252</v>
      </c>
      <c r="L5463" s="444">
        <f t="shared" ca="1" si="207"/>
        <v>-2464254302045311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-2464254302045311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-10267726258522.129</v>
      </c>
      <c r="L5464" s="444">
        <f t="shared" ca="1" si="207"/>
        <v>-2474522028303833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-2474522028303833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-10310508451265.971</v>
      </c>
      <c r="L5465" s="444">
        <f t="shared" ca="1" si="207"/>
        <v>-2484832536755099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-2484832536755099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-10353468903146.246</v>
      </c>
      <c r="L5466" s="444">
        <f t="shared" ca="1" si="207"/>
        <v>-2495186005658245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-2495186005658245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-10396608356909.354</v>
      </c>
      <c r="L5467" s="444">
        <f t="shared" ca="1" si="207"/>
        <v>-2505582614015154.5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-2505582614015154.5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-10439927558396.477</v>
      </c>
      <c r="L5468" s="444">
        <f t="shared" ca="1" si="207"/>
        <v>-2516022541573551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-2516022541573551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-10483427256556.463</v>
      </c>
      <c r="L5469" s="444">
        <f t="shared" ca="1" si="207"/>
        <v>-2526505968830107.5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-2526505968830107.5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-10527108203458.781</v>
      </c>
      <c r="L5470" s="444">
        <f t="shared" ca="1" si="207"/>
        <v>-2537033077033566.5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-2537033077033566.5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-10570971154306.527</v>
      </c>
      <c r="L5471" s="444">
        <f t="shared" ca="1" si="207"/>
        <v>-2547604048187873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-2547604048187873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-10615016867449.471</v>
      </c>
      <c r="L5472" s="444">
        <f t="shared" ca="1" si="207"/>
        <v>-2558219065055322.5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-2558219065055322.5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-10659246104397.178</v>
      </c>
      <c r="L5473" s="444">
        <f t="shared" ca="1" si="207"/>
        <v>-2568878311159719.5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-2568878311159719.5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-10703659629832.164</v>
      </c>
      <c r="L5474" s="444">
        <f t="shared" ca="1" si="207"/>
        <v>-2579581970789551.5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-2579581970789551.5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-10748258211623.131</v>
      </c>
      <c r="L5475" s="444">
        <f t="shared" ca="1" si="207"/>
        <v>-2590330229001174.5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-2590330229001174.5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-10793042620838.227</v>
      </c>
      <c r="L5476" s="444">
        <f t="shared" ca="1" si="207"/>
        <v>-2601123271622012.5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-2601123271622012.5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-10838013631758.385</v>
      </c>
      <c r="L5477" s="444">
        <f t="shared" ca="1" si="207"/>
        <v>-2611961285253771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-2611961285253771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-10883172021890.713</v>
      </c>
      <c r="L5478" s="444">
        <f t="shared" ca="1" si="207"/>
        <v>-2622844457275661.5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-2622844457275661.5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-10928518571981.922</v>
      </c>
      <c r="L5479" s="444">
        <f t="shared" ca="1" si="207"/>
        <v>-2633772975847643.5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-2633772975847643.5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-10974054066031.848</v>
      </c>
      <c r="L5480" s="444">
        <f t="shared" ca="1" si="207"/>
        <v>-2644747029913675.5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-2644747029913675.5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-11019779291306.98</v>
      </c>
      <c r="L5481" s="444">
        <f t="shared" ca="1" si="207"/>
        <v>-2655766809204982.5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-2655766809204982.5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-11065695038354.094</v>
      </c>
      <c r="L5482" s="444">
        <f t="shared" ca="1" si="207"/>
        <v>-2666832504243336.5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-2666832504243336.5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-11111802101013.902</v>
      </c>
      <c r="L5483" s="444">
        <f t="shared" ca="1" si="207"/>
        <v>-2677944306344350.5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-2677944306344350.5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-11158101276434.793</v>
      </c>
      <c r="L5484" s="444">
        <f t="shared" ca="1" si="207"/>
        <v>-2689102407620785.5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-2689102407620785.5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-11204593365086.605</v>
      </c>
      <c r="L5485" s="444">
        <f t="shared" ca="1" si="207"/>
        <v>-2700307000985872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-2700307000985872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-11251279170774.467</v>
      </c>
      <c r="L5486" s="444">
        <f t="shared" ca="1" si="207"/>
        <v>-2711558280156646.5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-2711558280156646.5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-11298159500652.693</v>
      </c>
      <c r="L5487" s="444">
        <f t="shared" ca="1" si="207"/>
        <v>-2722856439657299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-2722856439657299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-11345235165238.746</v>
      </c>
      <c r="L5488" s="444">
        <f t="shared" ca="1" si="207"/>
        <v>-2734201674822537.5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-2734201674822537.5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-11392506978427.24</v>
      </c>
      <c r="L5489" s="444">
        <f t="shared" ca="1" si="207"/>
        <v>-2745594181800964.5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-2745594181800964.5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-11439975757504.02</v>
      </c>
      <c r="L5490" s="444">
        <f t="shared" ca="1" si="207"/>
        <v>-2757034157558468.5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-2757034157558468.5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-11487642323160.285</v>
      </c>
      <c r="L5491" s="444">
        <f t="shared" ca="1" si="207"/>
        <v>-2768521799881629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-2768521799881629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-11535507499506.787</v>
      </c>
      <c r="L5492" s="444">
        <f t="shared" ca="1" si="207"/>
        <v>-2780057307381136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-2780057307381136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-11583572114088.066</v>
      </c>
      <c r="L5493" s="444">
        <f t="shared" ca="1" si="207"/>
        <v>-2791640879495224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-2791640879495224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-11631836997896.766</v>
      </c>
      <c r="L5494" s="444">
        <f t="shared" ca="1" si="207"/>
        <v>-2803272716493121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-2803272716493121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-11680302985388.004</v>
      </c>
      <c r="L5495" s="444">
        <f t="shared" ca="1" si="207"/>
        <v>-2814953019478509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-2814953019478509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-11728970914493.787</v>
      </c>
      <c r="L5496" s="444">
        <f t="shared" ca="1" si="207"/>
        <v>-2826681990393003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-2826681990393003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-11777841626637.512</v>
      </c>
      <c r="L5497" s="444">
        <f t="shared" ca="1" si="207"/>
        <v>-2838459832019640.5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-2838459832019640.5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-11826915966748.502</v>
      </c>
      <c r="L5498" s="444">
        <f t="shared" ca="1" si="207"/>
        <v>-2850286747986389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-2850286747986389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-11876194783276.621</v>
      </c>
      <c r="L5499" s="444">
        <f t="shared" ca="1" si="207"/>
        <v>-2862162942769665.5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-2862162942769665.5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-11925678928206.939</v>
      </c>
      <c r="L5500" s="444">
        <f t="shared" ca="1" si="207"/>
        <v>-2874088621697872.5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-2874088621697872.5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-11975369257074.469</v>
      </c>
      <c r="L5501" s="444">
        <f t="shared" ca="1" si="207"/>
        <v>-2886063990954947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-2886063990954947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-12025266628978.945</v>
      </c>
      <c r="L5502" s="444">
        <f t="shared" ca="1" si="207"/>
        <v>-2898089257583926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-2898089257583926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-12075371906599.691</v>
      </c>
      <c r="L5503" s="444">
        <f t="shared" ca="1" si="207"/>
        <v>-2910164629490525.5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-2910164629490525.5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-12125685956210.523</v>
      </c>
      <c r="L5504" s="444">
        <f t="shared" ca="1" si="207"/>
        <v>-2922290315446736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-2922290315446736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-12176209647694.732</v>
      </c>
      <c r="L5505" s="444">
        <f t="shared" ca="1" si="207"/>
        <v>-2934466525094430.5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-2934466525094430.5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-12226943854560.127</v>
      </c>
      <c r="L5506" s="444">
        <f t="shared" ca="1" si="207"/>
        <v>-2946693468948990.5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-2946693468948990.5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-12277889453954.127</v>
      </c>
      <c r="L5507" s="444">
        <f t="shared" ca="1" si="207"/>
        <v>-2958971358402944.5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-2958971358402944.5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-12329047326678.936</v>
      </c>
      <c r="L5508" s="444">
        <f t="shared" ca="1" si="207"/>
        <v>-2971300405729623.5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-2971300405729623.5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-12380418357206.764</v>
      </c>
      <c r="L5509" s="444">
        <f t="shared" ca="1" si="207"/>
        <v>-2983680824086830.5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-2983680824086830.5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-12432003433695.127</v>
      </c>
      <c r="L5510" s="444">
        <f t="shared" ca="1" si="207"/>
        <v>-2996112827520525.5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-2996112827520525.5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-12483803448002.189</v>
      </c>
      <c r="L5511" s="444">
        <f t="shared" ca="1" si="207"/>
        <v>-3008596630968527.5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-3008596630968527.5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-12535819295702.197</v>
      </c>
      <c r="L5512" s="444">
        <f t="shared" ca="1" si="207"/>
        <v>-3021132450264229.5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-3021132450264229.5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-12588051876100.957</v>
      </c>
      <c r="L5513" s="444">
        <f t="shared" ca="1" si="207"/>
        <v>-3033720502140330.5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-3033720502140330.5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-12640502092251.377</v>
      </c>
      <c r="L5514" s="444">
        <f t="shared" ca="1" si="207"/>
        <v>-3046361004232582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-3046361004232582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-12693170850969.092</v>
      </c>
      <c r="L5515" s="444">
        <f t="shared" ca="1" si="207"/>
        <v>-3059054175083551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-3059054175083551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-12746059062848.129</v>
      </c>
      <c r="L5516" s="444">
        <f t="shared" ca="1" si="207"/>
        <v>-3071800234146399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-3071800234146399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-12799167642276.662</v>
      </c>
      <c r="L5517" s="444">
        <f t="shared" ca="1" si="207"/>
        <v>-3084599401788675.5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-3084599401788675.5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-12852497507452.814</v>
      </c>
      <c r="L5518" s="444">
        <f t="shared" ca="1" si="207"/>
        <v>-3097451899296128.5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-3097451899296128.5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-12906049580400.535</v>
      </c>
      <c r="L5519" s="444">
        <f t="shared" ca="1" si="207"/>
        <v>-3110357948876529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-3110357948876529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-12959824786985.537</v>
      </c>
      <c r="L5520" s="444">
        <f t="shared" ca="1" si="207"/>
        <v>-3123317773663514.5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-3123317773663514.5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-13013824056931.311</v>
      </c>
      <c r="L5521" s="444">
        <f t="shared" ca="1" si="207"/>
        <v>-3136331597720446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-3136331597720446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-13068048323835.191</v>
      </c>
      <c r="L5522" s="444">
        <f t="shared" ca="1" si="207"/>
        <v>-3149399646044281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-3149399646044281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-13122498525184.504</v>
      </c>
      <c r="L5523" s="444">
        <f t="shared" ca="1" si="207"/>
        <v>-3162522144569465.5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-3162522144569465.5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-13177175602372.773</v>
      </c>
      <c r="L5524" s="444">
        <f t="shared" ca="1" si="207"/>
        <v>-3175699320171838.5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-3175699320171838.5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-13232080500715.994</v>
      </c>
      <c r="L5525" s="444">
        <f t="shared" ca="1" si="207"/>
        <v>-3188931400672554.5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-3188931400672554.5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-13287214169468.977</v>
      </c>
      <c r="L5526" s="444">
        <f t="shared" ca="1" si="207"/>
        <v>-3202218614842023.5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-3202218614842023.5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-13342577561841.764</v>
      </c>
      <c r="L5527" s="444">
        <f t="shared" ca="1" si="207"/>
        <v>-3215561192403865.5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-3215561192403865.5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-13398171635016.105</v>
      </c>
      <c r="L5528" s="444">
        <f t="shared" ca="1" si="207"/>
        <v>-3228959364038881.5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-3228959364038881.5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-13453997350162.006</v>
      </c>
      <c r="L5529" s="444">
        <f t="shared" ca="1" si="207"/>
        <v>-3242413361389043.5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-3242413361389043.5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-13510055672454.348</v>
      </c>
      <c r="L5530" s="444">
        <f t="shared" ca="1" si="207"/>
        <v>-3255923417061498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-3255923417061498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-13566347571089.574</v>
      </c>
      <c r="L5531" s="444">
        <f t="shared" ca="1" si="207"/>
        <v>-3269489764632587.5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-3269489764632587.5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-13622874019302.447</v>
      </c>
      <c r="L5532" s="444">
        <f t="shared" ca="1" si="207"/>
        <v>-3283112638651890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-3283112638651890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-13679635994382.875</v>
      </c>
      <c r="L5533" s="444">
        <f t="shared" ca="1" si="207"/>
        <v>-3296792274646273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-3296792274646273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-13736634477692.805</v>
      </c>
      <c r="L5534" s="444">
        <f t="shared" ca="1" si="207"/>
        <v>-3310528909123966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-3310528909123966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-13793870454683.191</v>
      </c>
      <c r="L5535" s="444">
        <f t="shared" ca="1" si="207"/>
        <v>-3324322779578649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-3324322779578649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-13851344914911.037</v>
      </c>
      <c r="L5536" s="444">
        <f t="shared" ca="1" si="207"/>
        <v>-3338174124493560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-3338174124493560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-13909058852056.5</v>
      </c>
      <c r="L5537" s="444">
        <f t="shared" ca="1" si="207"/>
        <v>-3352083183345616.5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-3352083183345616.5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-13967013263940.068</v>
      </c>
      <c r="L5538" s="444">
        <f t="shared" ca="1" si="207"/>
        <v>-3366050196609556.5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-3366050196609556.5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-14025209152539.818</v>
      </c>
      <c r="L5539" s="444">
        <f t="shared" ca="1" si="207"/>
        <v>-3380075405762096.5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-3380075405762096.5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-14083647524008.734</v>
      </c>
      <c r="L5540" s="444">
        <f t="shared" ca="1" si="207"/>
        <v>-3394159053286105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-3394159053286105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-14142329388692.104</v>
      </c>
      <c r="L5541" s="444">
        <f t="shared" ca="1" si="207"/>
        <v>-3408301382674797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-3408301382674797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-14201255761144.986</v>
      </c>
      <c r="L5542" s="444">
        <f t="shared" ca="1" si="207"/>
        <v>-3422502638435942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-3422502638435942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-14260427660149.758</v>
      </c>
      <c r="L5543" s="444">
        <f t="shared" ca="1" si="207"/>
        <v>-3436763066096092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-3436763066096092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-14319846108733.717</v>
      </c>
      <c r="L5544" s="444">
        <f t="shared" ca="1" si="207"/>
        <v>-3451082912204825.5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-3451082912204825.5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-14379512134186.773</v>
      </c>
      <c r="L5545" s="444">
        <f t="shared" ca="1" si="207"/>
        <v>-3465462424339012.5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-3465462424339012.5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-14439426768079.219</v>
      </c>
      <c r="L5546" s="444">
        <f t="shared" ca="1" si="207"/>
        <v>-3479901851107091.5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-3479901851107091.5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-14499591046279.547</v>
      </c>
      <c r="L5547" s="444">
        <f t="shared" ca="1" si="207"/>
        <v>-3494401442153371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-3494401442153371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-14560006008972.379</v>
      </c>
      <c r="L5548" s="444">
        <f t="shared" ca="1" si="207"/>
        <v>-3508961448162343.5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-3508961448162343.5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-14620672700676.432</v>
      </c>
      <c r="L5549" s="444">
        <f t="shared" ca="1" si="207"/>
        <v>-3523582120863020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-3523582120863020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-14681592170262.586</v>
      </c>
      <c r="L5550" s="444">
        <f t="shared" ca="1" si="207"/>
        <v>-3538263713033282.5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-3538263713033282.5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-14742765470972.01</v>
      </c>
      <c r="L5551" s="444">
        <f t="shared" ca="1" si="207"/>
        <v>-3553006478504254.5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-3553006478504254.5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-14804193660434.391</v>
      </c>
      <c r="L5552" s="444">
        <f t="shared" ca="1" si="207"/>
        <v>-3567810672164689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-3567810672164689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-14865877800686.203</v>
      </c>
      <c r="L5553" s="444">
        <f t="shared" ca="1" si="207"/>
        <v>-3582676549965375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-3582676549965375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-14927818958189.063</v>
      </c>
      <c r="L5554" s="444">
        <f t="shared" ca="1" si="207"/>
        <v>-3597604368923564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-3597604368923564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-14990018203848.184</v>
      </c>
      <c r="L5555" s="444">
        <f t="shared" ca="1" si="207"/>
        <v>-3612594387127412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-3612594387127412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-15052476613030.881</v>
      </c>
      <c r="L5556" s="444">
        <f t="shared" ca="1" si="207"/>
        <v>-3627646863740443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-3627646863740443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-15115195265585.18</v>
      </c>
      <c r="L5557" s="444">
        <f t="shared" ca="1" si="207"/>
        <v>-3642762059006028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-3642762059006028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-15178175245858.447</v>
      </c>
      <c r="L5558" s="444">
        <f t="shared" ca="1" si="207"/>
        <v>-3657940234251886.5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-3657940234251886.5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-15241417642716.191</v>
      </c>
      <c r="L5559" s="444">
        <f t="shared" ca="1" si="207"/>
        <v>-3673181651894602.5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-3673181651894602.5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-15304923549560.844</v>
      </c>
      <c r="L5560" s="444">
        <f t="shared" ca="1" si="207"/>
        <v>-3688486575444163.5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-3688486575444163.5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-15368694064350.682</v>
      </c>
      <c r="L5561" s="444">
        <f t="shared" ca="1" si="207"/>
        <v>-3703855269508514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-3703855269508514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-15432730289618.809</v>
      </c>
      <c r="L5562" s="444">
        <f t="shared" ca="1" si="207"/>
        <v>-3719287999798133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-3719287999798133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-15497033332492.221</v>
      </c>
      <c r="L5563" s="444">
        <f t="shared" ca="1" si="207"/>
        <v>-3734785033130625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-3734785033130625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-15561604304710.938</v>
      </c>
      <c r="L5564" s="444">
        <f t="shared" ca="1" si="207"/>
        <v>-3750346637435336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-3750346637435336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-15626444322647.232</v>
      </c>
      <c r="L5565" s="444">
        <f t="shared" ca="1" si="207"/>
        <v>-3765973081757983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-3765973081757983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-15691554507324.928</v>
      </c>
      <c r="L5566" s="444">
        <f t="shared" ca="1" si="207"/>
        <v>-3781664636265308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-3781664636265308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-15756935984438.783</v>
      </c>
      <c r="L5567" s="444">
        <f t="shared" ca="1" si="207"/>
        <v>-3797421572249747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-3797421572249747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-15822589884373.943</v>
      </c>
      <c r="L5568" s="444">
        <f t="shared" ca="1" si="207"/>
        <v>-3813244162134121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-3813244162134121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-15888517342225.502</v>
      </c>
      <c r="L5569" s="444">
        <f t="shared" ca="1" si="207"/>
        <v>-3829132679476346.5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-3829132679476346.5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-15954719497818.109</v>
      </c>
      <c r="L5570" s="444">
        <f t="shared" ca="1" si="207"/>
        <v>-3845087398974164.5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-3845087398974164.5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-16021197495725.684</v>
      </c>
      <c r="L5571" s="444">
        <f t="shared" ca="1" si="207"/>
        <v>-3861108596469890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-3861108596469890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-16087952485291.209</v>
      </c>
      <c r="L5572" s="444">
        <f t="shared" ca="1" si="207"/>
        <v>-3877196548955181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-3877196548955181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-16154985620646.588</v>
      </c>
      <c r="L5573" s="444">
        <f t="shared" ca="1" si="207"/>
        <v>-3893351534575827.5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-3893351534575827.5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-16222298060732.617</v>
      </c>
      <c r="L5574" s="444">
        <f t="shared" ca="1" si="207"/>
        <v>-3909573832636560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-3909573832636560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-16289890969319</v>
      </c>
      <c r="L5575" s="444">
        <f t="shared" ca="1" si="207"/>
        <v>-3925863723605879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-3925863723605879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-16357765515024.498</v>
      </c>
      <c r="L5576" s="444">
        <f t="shared" ca="1" si="207"/>
        <v>-3942221489120903.5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-3942221489120903.5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-16425922871337.098</v>
      </c>
      <c r="L5577" s="444">
        <f t="shared" ca="1" si="207"/>
        <v>-3958647411992240.5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-3958647411992240.5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-16494364216634.336</v>
      </c>
      <c r="L5578" s="444">
        <f t="shared" ca="1" si="207"/>
        <v>-3975141776208875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-3975141776208875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-16563090734203.646</v>
      </c>
      <c r="L5579" s="444">
        <f t="shared" ca="1" si="207"/>
        <v>-3991704866943078.5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-3991704866943078.5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-16632103612262.826</v>
      </c>
      <c r="L5580" s="444">
        <f t="shared" ca="1" si="207"/>
        <v>-4008336970555341.5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-4008336970555341.5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-16701404043980.592</v>
      </c>
      <c r="L5581" s="444">
        <f t="shared" ca="1" si="207"/>
        <v>-4025038374599322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-4025038374599322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-16770993227497.174</v>
      </c>
      <c r="L5582" s="444">
        <f t="shared" ca="1" si="207"/>
        <v>-4041809367826819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-4041809367826819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-16840872365945.078</v>
      </c>
      <c r="L5583" s="444">
        <f t="shared" ca="1" si="207"/>
        <v>-4058650240192764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-4058650240192764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-16911042667469.85</v>
      </c>
      <c r="L5584" s="444">
        <f t="shared" ca="1" si="207"/>
        <v>-4075561282860234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-4075561282860234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-16981505345250.975</v>
      </c>
      <c r="L5585" s="444">
        <f t="shared" ca="1" si="207"/>
        <v>-4092542788205485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-4092542788205485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-17052261617522.854</v>
      </c>
      <c r="L5586" s="444">
        <f t="shared" ca="1" si="207"/>
        <v>-4109595049823008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-4109595049823008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-17123312707595.865</v>
      </c>
      <c r="L5587" s="444">
        <f t="shared" ca="1" si="207"/>
        <v>-4126718362530604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-4126718362530604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-17194659843877.518</v>
      </c>
      <c r="L5588" s="444">
        <f t="shared" ca="1" si="207"/>
        <v>-4143913022374481.5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-4143913022374481.5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-17266304259893.672</v>
      </c>
      <c r="L5589" s="444">
        <f t="shared" ca="1" si="207"/>
        <v>-4161179326634375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-4161179326634375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-17338247194309.898</v>
      </c>
      <c r="L5590" s="444">
        <f t="shared" ca="1" si="207"/>
        <v>-4178517573828685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-4178517573828685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-17410489890952.854</v>
      </c>
      <c r="L5591" s="444">
        <f t="shared" ca="1" si="207"/>
        <v>-4195928063719638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-4195928063719638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-17483033598831.824</v>
      </c>
      <c r="L5592" s="444">
        <f t="shared" ca="1" si="207"/>
        <v>-4213411097318470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-4213411097318470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-17555879572160.289</v>
      </c>
      <c r="L5593" s="444">
        <f t="shared" ca="1" si="207"/>
        <v>-4230966976890630.5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-4230966976890630.5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-17629029070377.625</v>
      </c>
      <c r="L5594" s="444">
        <f t="shared" ca="1" si="207"/>
        <v>-4248596005961008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-4248596005961008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-17702483358170.867</v>
      </c>
      <c r="L5595" s="444">
        <f t="shared" ca="1" si="207"/>
        <v>-4266298489319179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-4266298489319179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-17776243705496.582</v>
      </c>
      <c r="L5596" s="444">
        <f t="shared" ca="1" si="207"/>
        <v>-4284074733024675.5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-4284074733024675.5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-17850311387602.813</v>
      </c>
      <c r="L5597" s="444">
        <f t="shared" ca="1" si="207"/>
        <v>-4301925044412278.5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-4301925044412278.5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-17924687685051.16</v>
      </c>
      <c r="L5598" s="444">
        <f t="shared" ca="1" si="207"/>
        <v>-4319849732097329.5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-4319849732097329.5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-17999373883738.871</v>
      </c>
      <c r="L5599" s="444">
        <f t="shared" ca="1" si="207"/>
        <v>-4337849105981068.5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-4337849105981068.5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-18074371274921.117</v>
      </c>
      <c r="L5600" s="444">
        <f t="shared" ca="1" si="207"/>
        <v>-4355923477255989.5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-4355923477255989.5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-18149681155233.289</v>
      </c>
      <c r="L5601" s="444">
        <f t="shared" ca="1" si="207"/>
        <v>-4374073158411223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-4374073158411223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-18225304826713.43</v>
      </c>
      <c r="L5602" s="444">
        <f t="shared" ca="1" si="207"/>
        <v>-4392298463237936.5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-4392298463237936.5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-18301243596824.734</v>
      </c>
      <c r="L5603" s="444">
        <f t="shared" ca="1" si="207"/>
        <v>-4410599706834761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-4410599706834761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-18377498778478.172</v>
      </c>
      <c r="L5604" s="444">
        <f t="shared" ca="1" si="207"/>
        <v>-4428977205613239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-4428977205613239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-18454071690055.164</v>
      </c>
      <c r="L5605" s="444">
        <f t="shared" ca="1" si="207"/>
        <v>-4447431277303294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-4447431277303294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-18530963655430.395</v>
      </c>
      <c r="L5606" s="444">
        <f t="shared" ca="1" si="207"/>
        <v>-4465962240958724.5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-4465962240958724.5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-18608176003994.684</v>
      </c>
      <c r="L5607" s="444">
        <f t="shared" ca="1" si="207"/>
        <v>-4484570416962719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-4484570416962719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-18685710070677.996</v>
      </c>
      <c r="L5608" s="444">
        <f t="shared" ca="1" si="207"/>
        <v>-4503256127033397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-4503256127033397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-18763567195972.488</v>
      </c>
      <c r="L5609" s="444">
        <f t="shared" ca="1" si="207"/>
        <v>-4522019694229369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-4522019694229369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-18841748725955.703</v>
      </c>
      <c r="L5610" s="444">
        <f t="shared" ca="1" si="207"/>
        <v>-4540861442955325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-4540861442955325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-18920256012313.855</v>
      </c>
      <c r="L5611" s="444">
        <f t="shared" ca="1" si="207"/>
        <v>-4559781698967639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-4559781698967639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-18999090412365.164</v>
      </c>
      <c r="L5612" s="444">
        <f t="shared" ca="1" si="207"/>
        <v>-4578780789380004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-4578780789380004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-19078253289083.352</v>
      </c>
      <c r="L5613" s="444">
        <f t="shared" ca="1" si="207"/>
        <v>-4597859042669087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-4597859042669087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-19157746011121.195</v>
      </c>
      <c r="L5614" s="444">
        <f t="shared" ca="1" si="207"/>
        <v>-4617016788680208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-4617016788680208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-19237569952834.199</v>
      </c>
      <c r="L5615" s="444">
        <f t="shared" ca="1" si="207"/>
        <v>-4636254358633042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-4636254358633042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-19317726494304.34</v>
      </c>
      <c r="L5616" s="444">
        <f t="shared" ca="1" si="207"/>
        <v>-4655572085127346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-4655572085127346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-19398217021363.941</v>
      </c>
      <c r="L5617" s="444">
        <f t="shared" ca="1" si="207"/>
        <v>-4674970302148710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-4674970302148710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-19479042925619.625</v>
      </c>
      <c r="L5618" s="444">
        <f t="shared" ref="L5618:L5872" ca="1" si="212">I5618-J5618+K5618</f>
        <v>-4694449345074330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-4694449345074330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-19560205604476.375</v>
      </c>
      <c r="L5619" s="444">
        <f t="shared" ca="1" si="212"/>
        <v>-4714009550678806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-4714009550678806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-19641706461161.691</v>
      </c>
      <c r="L5620" s="444">
        <f t="shared" ca="1" si="212"/>
        <v>-4733651257139968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-4733651257139968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-19723546904749.867</v>
      </c>
      <c r="L5621" s="444">
        <f t="shared" ca="1" si="212"/>
        <v>-4753374804044718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-4753374804044718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-19805728350186.324</v>
      </c>
      <c r="L5622" s="444">
        <f t="shared" ca="1" si="212"/>
        <v>-4773180532394904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-4773180532394904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-19888252218312.102</v>
      </c>
      <c r="L5623" s="444">
        <f t="shared" ca="1" si="212"/>
        <v>-4793068784613216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-4793068784613216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-19971119935888.398</v>
      </c>
      <c r="L5624" s="444">
        <f t="shared" ca="1" si="212"/>
        <v>-4813039904549104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-4813039904549104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-20054332935621.266</v>
      </c>
      <c r="L5625" s="444">
        <f t="shared" ca="1" si="212"/>
        <v>-4833094237484725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-4833094237484725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-20137892656186.355</v>
      </c>
      <c r="L5626" s="444">
        <f t="shared" ca="1" si="212"/>
        <v>-4853232130140911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-4853232130140911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-20221800542253.797</v>
      </c>
      <c r="L5627" s="444">
        <f t="shared" ca="1" si="212"/>
        <v>-4873453930683165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-4873453930683165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-20306058044513.188</v>
      </c>
      <c r="L5628" s="444">
        <f t="shared" ca="1" si="212"/>
        <v>-4893759988727678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-4893759988727678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-20390666619698.656</v>
      </c>
      <c r="L5629" s="444">
        <f t="shared" ca="1" si="212"/>
        <v>-4914150655347377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-4914150655347377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-20475627730614.07</v>
      </c>
      <c r="L5630" s="444">
        <f t="shared" ca="1" si="212"/>
        <v>-4934626283077991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-4934626283077991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-20560942846158.297</v>
      </c>
      <c r="L5631" s="444">
        <f t="shared" ca="1" si="212"/>
        <v>-4955187225924149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-4955187225924149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-20646613441350.621</v>
      </c>
      <c r="L5632" s="444">
        <f t="shared" ca="1" si="212"/>
        <v>-4975833839365500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-4975833839365500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-20732640997356.25</v>
      </c>
      <c r="L5633" s="444">
        <f t="shared" ca="1" si="212"/>
        <v>-4996566480362856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-4996566480362856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-20819027001511.898</v>
      </c>
      <c r="L5634" s="444">
        <f t="shared" ca="1" si="212"/>
        <v>-5017385507364368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-5017385507364368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-20905772947351.531</v>
      </c>
      <c r="L5635" s="444">
        <f t="shared" ca="1" si="212"/>
        <v>-5038291280311720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-5038291280311720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-20992880334632.168</v>
      </c>
      <c r="L5636" s="444">
        <f t="shared" ca="1" si="212"/>
        <v>-5059284160646352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-5059284160646352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-21080350669359.801</v>
      </c>
      <c r="L5637" s="444">
        <f t="shared" ca="1" si="212"/>
        <v>-5080364511315712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-5080364511315712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-21168185463815.465</v>
      </c>
      <c r="L5638" s="444">
        <f t="shared" ca="1" si="212"/>
        <v>-5101532696779527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-5101532696779527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-21256386236581.363</v>
      </c>
      <c r="L5639" s="444">
        <f t="shared" ca="1" si="212"/>
        <v>-5122789083016108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-5122789083016108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-21344954512567.117</v>
      </c>
      <c r="L5640" s="444">
        <f t="shared" ca="1" si="212"/>
        <v>-5144134037528675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-5144134037528675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-21433891823036.145</v>
      </c>
      <c r="L5641" s="444">
        <f t="shared" ca="1" si="212"/>
        <v>-5165567929351711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-5165567929351711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-21523199705632.129</v>
      </c>
      <c r="L5642" s="444">
        <f t="shared" ca="1" si="212"/>
        <v>-5187091129057343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-5187091129057343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-21612879704405.594</v>
      </c>
      <c r="L5643" s="444">
        <f t="shared" ca="1" si="212"/>
        <v>-5208704008761749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-5208704008761749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-21702933369840.621</v>
      </c>
      <c r="L5644" s="444">
        <f t="shared" ca="1" si="212"/>
        <v>-5230406942131590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-5230406942131590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-21793362258881.625</v>
      </c>
      <c r="L5645" s="444">
        <f t="shared" ca="1" si="212"/>
        <v>-5252200304390472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-5252200304390472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-21884167934960.301</v>
      </c>
      <c r="L5646" s="444">
        <f t="shared" ca="1" si="212"/>
        <v>-5274084472325432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-5274084472325432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-21975351968022.633</v>
      </c>
      <c r="L5647" s="444">
        <f t="shared" ca="1" si="212"/>
        <v>-5296059824293455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-5296059824293455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-22066915934556.063</v>
      </c>
      <c r="L5648" s="444">
        <f t="shared" ca="1" si="212"/>
        <v>-5318126740228011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-5318126740228011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-22158861417616.711</v>
      </c>
      <c r="L5649" s="444">
        <f t="shared" ca="1" si="212"/>
        <v>-5340285601645628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-5340285601645628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-22251190006856.781</v>
      </c>
      <c r="L5650" s="444">
        <f t="shared" ca="1" si="212"/>
        <v>-5362536791652485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-5362536791652485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-22343903298552.02</v>
      </c>
      <c r="L5651" s="444">
        <f t="shared" ca="1" si="212"/>
        <v>-5384880694951037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-5384880694951037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-22437002895629.32</v>
      </c>
      <c r="L5652" s="444">
        <f t="shared" ca="1" si="212"/>
        <v>-5407317697846666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-5407317697846666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-22530490407694.441</v>
      </c>
      <c r="L5653" s="444">
        <f t="shared" ca="1" si="212"/>
        <v>-5429848188254360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-5429848188254360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-22624367451059.832</v>
      </c>
      <c r="L5654" s="444">
        <f t="shared" ca="1" si="212"/>
        <v>-5452472555705420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-5452472555705420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-22718635648772.582</v>
      </c>
      <c r="L5655" s="444">
        <f t="shared" ca="1" si="212"/>
        <v>-5475191191354193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-5475191191354193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-22813296630642.469</v>
      </c>
      <c r="L5656" s="444">
        <f t="shared" ca="1" si="212"/>
        <v>-5498004487984835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-5498004487984835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-22908352033270.145</v>
      </c>
      <c r="L5657" s="444">
        <f t="shared" ca="1" si="212"/>
        <v>-5520912840018105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-5520912840018105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-23003803500075.438</v>
      </c>
      <c r="L5658" s="444">
        <f t="shared" ca="1" si="212"/>
        <v>-5543916643518180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-5543916643518180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-23099652681325.75</v>
      </c>
      <c r="L5659" s="444">
        <f t="shared" ca="1" si="212"/>
        <v>-5567016296199506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-5567016296199506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-23195901234164.609</v>
      </c>
      <c r="L5660" s="444">
        <f t="shared" ca="1" si="212"/>
        <v>-5590212197433671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-5590212197433671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-23292550822640.297</v>
      </c>
      <c r="L5661" s="444">
        <f t="shared" ca="1" si="212"/>
        <v>-5613504748256311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-5613504748256311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-23389603117734.629</v>
      </c>
      <c r="L5662" s="444">
        <f t="shared" ca="1" si="212"/>
        <v>-5636894351374046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-5636894351374046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-23487059797391.859</v>
      </c>
      <c r="L5663" s="444">
        <f t="shared" ca="1" si="212"/>
        <v>-5660381411171438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-5660381411171438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-23584922546547.656</v>
      </c>
      <c r="L5664" s="444">
        <f t="shared" ca="1" si="212"/>
        <v>-5683966333717986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-5683966333717986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-23683193057158.273</v>
      </c>
      <c r="L5665" s="444">
        <f t="shared" ca="1" si="212"/>
        <v>-5707649526775144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-5707649526775144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-23781873028229.766</v>
      </c>
      <c r="L5666" s="444">
        <f t="shared" ca="1" si="212"/>
        <v>-5731431399803374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-5731431399803374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-23880964165847.391</v>
      </c>
      <c r="L5667" s="444">
        <f t="shared" ca="1" si="212"/>
        <v>-5755312363969221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-5755312363969221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-23980468183205.086</v>
      </c>
      <c r="L5668" s="444">
        <f t="shared" ca="1" si="212"/>
        <v>-5779292832152426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-5779292832152426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-24080386800635.109</v>
      </c>
      <c r="L5669" s="444">
        <f t="shared" ca="1" si="212"/>
        <v>-5803373218953061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-5803373218953061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-24180721745637.754</v>
      </c>
      <c r="L5670" s="444">
        <f t="shared" ca="1" si="212"/>
        <v>-5827553940698699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-5827553940698699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-24281474752911.246</v>
      </c>
      <c r="L5671" s="444">
        <f t="shared" ca="1" si="212"/>
        <v>-5851835415451610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-5851835415451610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-24382647564381.707</v>
      </c>
      <c r="L5672" s="444">
        <f t="shared" ca="1" si="212"/>
        <v>-5876218063015992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-5876218063015992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-24484241929233.301</v>
      </c>
      <c r="L5673" s="444">
        <f t="shared" ca="1" si="212"/>
        <v>-5900702304945225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-5900702304945225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-24586259603938.438</v>
      </c>
      <c r="L5674" s="444">
        <f t="shared" ca="1" si="212"/>
        <v>-5925288564549163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-5925288564549163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-24688702352288.18</v>
      </c>
      <c r="L5675" s="444">
        <f t="shared" ca="1" si="212"/>
        <v>-5949977266901451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-5949977266901451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-24791571945422.711</v>
      </c>
      <c r="L5676" s="444">
        <f t="shared" ca="1" si="212"/>
        <v>-5974768838846874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-5974768838846874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-24894870161861.977</v>
      </c>
      <c r="L5677" s="444">
        <f t="shared" ca="1" si="212"/>
        <v>-5999663709008736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-5999663709008736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-24998598787536.398</v>
      </c>
      <c r="L5678" s="444">
        <f t="shared" ca="1" si="212"/>
        <v>-6024662307796272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-6024662307796272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-25102759615817.801</v>
      </c>
      <c r="L5679" s="444">
        <f t="shared" ca="1" si="212"/>
        <v>-6049765067412090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-6049765067412090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-25207354447550.375</v>
      </c>
      <c r="L5680" s="444">
        <f t="shared" ca="1" si="212"/>
        <v>-6074972421859640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-6074972421859640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-25312385091081.832</v>
      </c>
      <c r="L5681" s="444">
        <f t="shared" ca="1" si="212"/>
        <v>-6100284806950722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-6100284806950722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-25417853362294.676</v>
      </c>
      <c r="L5682" s="444">
        <f t="shared" ca="1" si="212"/>
        <v>-6125702660313017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-6125702660313017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-25523761084637.57</v>
      </c>
      <c r="L5683" s="444">
        <f t="shared" ca="1" si="212"/>
        <v>-6151226421397655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-6151226421397655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-25630110089156.895</v>
      </c>
      <c r="L5684" s="444">
        <f t="shared" ca="1" si="212"/>
        <v>-6176856531486812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-6176856531486812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-25736902214528.383</v>
      </c>
      <c r="L5685" s="444">
        <f t="shared" ca="1" si="212"/>
        <v>-6202593433701340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-6202593433701340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-25844139307088.918</v>
      </c>
      <c r="L5686" s="444">
        <f t="shared" ca="1" si="212"/>
        <v>-6228437573008429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-6228437573008429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-25951823220868.453</v>
      </c>
      <c r="L5687" s="444">
        <f t="shared" ca="1" si="212"/>
        <v>-6254389396229297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-6254389396229297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-26059955817622.07</v>
      </c>
      <c r="L5688" s="444">
        <f t="shared" ca="1" si="212"/>
        <v>-6280449352046919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-6280449352046919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-26168538966862.164</v>
      </c>
      <c r="L5689" s="444">
        <f t="shared" ca="1" si="212"/>
        <v>-6306617891013781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-6306617891013781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-26277574545890.754</v>
      </c>
      <c r="L5690" s="444">
        <f t="shared" ca="1" si="212"/>
        <v>-6332895465559672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-6332895465559672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-26387064439831.965</v>
      </c>
      <c r="L5691" s="444">
        <f t="shared" ca="1" si="212"/>
        <v>-6359282529999504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-6359282529999504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-26497010541664.602</v>
      </c>
      <c r="L5692" s="444">
        <f t="shared" ca="1" si="212"/>
        <v>-6385779540541169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-6385779540541169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-26607414752254.871</v>
      </c>
      <c r="L5693" s="444">
        <f t="shared" ca="1" si="212"/>
        <v>-6412386955293424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-6412386955293424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-26718278980389.266</v>
      </c>
      <c r="L5694" s="444">
        <f t="shared" ca="1" si="212"/>
        <v>-6439105234273813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-6439105234273813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-26829605142807.555</v>
      </c>
      <c r="L5695" s="444">
        <f t="shared" ca="1" si="212"/>
        <v>-6465934839416621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-6465934839416621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-26941395164235.922</v>
      </c>
      <c r="L5696" s="444">
        <f t="shared" ca="1" si="212"/>
        <v>-6492876234580857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-6492876234580857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-27053650977420.238</v>
      </c>
      <c r="L5697" s="444">
        <f t="shared" ca="1" si="212"/>
        <v>-6519929885558277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-6519929885558277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-27166374523159.488</v>
      </c>
      <c r="L5698" s="444">
        <f t="shared" ca="1" si="212"/>
        <v>-6547096260081436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-6547096260081436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-27279567750339.316</v>
      </c>
      <c r="L5699" s="444">
        <f t="shared" ca="1" si="212"/>
        <v>-6574375827831775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-6574375827831775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-27393232615965.73</v>
      </c>
      <c r="L5700" s="444">
        <f t="shared" ca="1" si="212"/>
        <v>-6601769060447741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-6601769060447741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-27507371085198.922</v>
      </c>
      <c r="L5701" s="444">
        <f t="shared" ca="1" si="212"/>
        <v>-6629276431532940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-6629276431532940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-27621985131387.25</v>
      </c>
      <c r="L5702" s="444">
        <f t="shared" ca="1" si="212"/>
        <v>-6656898416664327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-6656898416664327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-27737076736101.363</v>
      </c>
      <c r="L5703" s="444">
        <f t="shared" ca="1" si="212"/>
        <v>-6684635493400428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-6684635493400428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-27852647889168.449</v>
      </c>
      <c r="L5704" s="444">
        <f t="shared" ca="1" si="212"/>
        <v>-6712488141289596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-6712488141289596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-27968700588706.648</v>
      </c>
      <c r="L5705" s="444">
        <f t="shared" ca="1" si="212"/>
        <v>-6740456841878303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-6740456841878303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-28085236841159.594</v>
      </c>
      <c r="L5706" s="444">
        <f t="shared" ca="1" si="212"/>
        <v>-6768542078719463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-6768542078719463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-28202258661331.094</v>
      </c>
      <c r="L5707" s="444">
        <f t="shared" ca="1" si="212"/>
        <v>-6796744337380794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-6796744337380794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-28319768072419.973</v>
      </c>
      <c r="L5708" s="444">
        <f t="shared" ca="1" si="212"/>
        <v>-6825064105453214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-6825064105453214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-28437767106055.059</v>
      </c>
      <c r="L5709" s="444">
        <f t="shared" ca="1" si="212"/>
        <v>-6853501872559269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-6853501872559269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-28556257802330.285</v>
      </c>
      <c r="L5710" s="444">
        <f t="shared" ca="1" si="212"/>
        <v>-6882058130361599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-6882058130361599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-28675242209839.996</v>
      </c>
      <c r="L5711" s="444">
        <f t="shared" ca="1" si="212"/>
        <v>-6910733372571439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-6910733372571439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-28794722385714.328</v>
      </c>
      <c r="L5712" s="444">
        <f t="shared" ca="1" si="212"/>
        <v>-6939528094957153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-6939528094957153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-28914700395654.805</v>
      </c>
      <c r="L5713" s="444">
        <f t="shared" ca="1" si="212"/>
        <v>-6968442795352808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-6968442795352808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-29035178313970.031</v>
      </c>
      <c r="L5714" s="444">
        <f t="shared" ca="1" si="212"/>
        <v>-6997477973666778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-6997477973666778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-29156158223611.574</v>
      </c>
      <c r="L5715" s="444">
        <f t="shared" ca="1" si="212"/>
        <v>-7026634131890390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-7026634131890390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-29277642216209.957</v>
      </c>
      <c r="L5716" s="444">
        <f t="shared" ca="1" si="212"/>
        <v>-7055911774106600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-7055911774106600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-29399632392110.836</v>
      </c>
      <c r="L5717" s="444">
        <f t="shared" ca="1" si="212"/>
        <v>-7085311406498711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-7085311406498711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-29522130860411.297</v>
      </c>
      <c r="L5718" s="444">
        <f t="shared" ca="1" si="212"/>
        <v>-7114833537359122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-7114833537359122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-29645139738996.344</v>
      </c>
      <c r="L5719" s="444">
        <f t="shared" ca="1" si="212"/>
        <v>-7144478677098118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-7144478677098118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-29768661154575.488</v>
      </c>
      <c r="L5720" s="444">
        <f t="shared" ca="1" si="212"/>
        <v>-7174247338252693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-7174247338252693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-29892697242719.551</v>
      </c>
      <c r="L5721" s="444">
        <f t="shared" ca="1" si="212"/>
        <v>-7204140035495413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-7204140035495413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-30017250147897.555</v>
      </c>
      <c r="L5722" s="444">
        <f t="shared" ca="1" si="212"/>
        <v>-7234157285643311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-7234157285643311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-30142322023513.797</v>
      </c>
      <c r="L5723" s="444">
        <f t="shared" ca="1" si="212"/>
        <v>-7264299607666825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-7264299607666825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-30267915031945.105</v>
      </c>
      <c r="L5724" s="444">
        <f t="shared" ca="1" si="212"/>
        <v>-7294567522698770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-7294567522698770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-30394031344578.211</v>
      </c>
      <c r="L5725" s="444">
        <f t="shared" ca="1" si="212"/>
        <v>-7324961554043348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-7324961554043348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-30520673141847.277</v>
      </c>
      <c r="L5726" s="444">
        <f t="shared" ca="1" si="212"/>
        <v>-7355482227185195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-7355482227185195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-30647842613271.648</v>
      </c>
      <c r="L5727" s="444">
        <f t="shared" ca="1" si="212"/>
        <v>-7386130069798467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-7386130069798467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-30775541957493.613</v>
      </c>
      <c r="L5728" s="444">
        <f t="shared" ca="1" si="212"/>
        <v>-7416905611755961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-7416905611755961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-30903773382316.508</v>
      </c>
      <c r="L5729" s="444">
        <f t="shared" ca="1" si="212"/>
        <v>-7447809385138278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-7447809385138278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-31032539104742.824</v>
      </c>
      <c r="L5730" s="444">
        <f t="shared" ca="1" si="212"/>
        <v>-7478841924243021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-7478841924243021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-31161841351012.59</v>
      </c>
      <c r="L5731" s="444">
        <f t="shared" ca="1" si="212"/>
        <v>-7510003765594034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-7510003765594034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-31291682356641.809</v>
      </c>
      <c r="L5732" s="444">
        <f t="shared" ca="1" si="212"/>
        <v>-7541295447950676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-7541295447950676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-31422064366461.148</v>
      </c>
      <c r="L5733" s="444">
        <f t="shared" ca="1" si="212"/>
        <v>-7572717512317137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-7572717512317137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-31552989634654.742</v>
      </c>
      <c r="L5734" s="444">
        <f t="shared" ca="1" si="212"/>
        <v>-7604270501951792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-7604270501951792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-31684460424799.133</v>
      </c>
      <c r="L5735" s="444">
        <f t="shared" ca="1" si="212"/>
        <v>-7635954962376591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-7635954962376591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-31816479009902.461</v>
      </c>
      <c r="L5736" s="444">
        <f t="shared" ca="1" si="212"/>
        <v>-7667771441386493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-7667771441386493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-31949047672443.719</v>
      </c>
      <c r="L5737" s="444">
        <f t="shared" ca="1" si="212"/>
        <v>-7699720489058937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-7699720489058937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-32082168704412.238</v>
      </c>
      <c r="L5738" s="444">
        <f t="shared" ca="1" si="212"/>
        <v>-7731802657763349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-7731802657763349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-32215844407347.281</v>
      </c>
      <c r="L5739" s="444">
        <f t="shared" ca="1" si="212"/>
        <v>-7764018502170696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-7764018502170696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-32350077092377.898</v>
      </c>
      <c r="L5740" s="444">
        <f t="shared" ca="1" si="212"/>
        <v>-7796368579263074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-7796368579263074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-32484869080262.809</v>
      </c>
      <c r="L5741" s="444">
        <f t="shared" ca="1" si="212"/>
        <v>-7828853448343337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-7828853448343337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-32620222701430.57</v>
      </c>
      <c r="L5742" s="444">
        <f t="shared" ca="1" si="212"/>
        <v>-7861473671044768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-7861473671044768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-32756140296019.867</v>
      </c>
      <c r="L5743" s="444">
        <f t="shared" ca="1" si="212"/>
        <v>-7894229811340788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-7894229811340788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-32892624213919.949</v>
      </c>
      <c r="L5744" s="444">
        <f t="shared" ca="1" si="212"/>
        <v>-7927122435554708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-7927122435554708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-33029676814811.277</v>
      </c>
      <c r="L5745" s="444">
        <f t="shared" ca="1" si="212"/>
        <v>-7960152112369519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-7960152112369519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-33167300468206.328</v>
      </c>
      <c r="L5746" s="444">
        <f t="shared" ca="1" si="212"/>
        <v>-7993319412837725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-7993319412837725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-33305497553490.516</v>
      </c>
      <c r="L5747" s="444">
        <f t="shared" ca="1" si="212"/>
        <v>-8026624910391216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-8026624910391216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-33444270459963.398</v>
      </c>
      <c r="L5748" s="444">
        <f t="shared" ca="1" si="212"/>
        <v>-8060069180851179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-8060069180851179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-33583621586879.918</v>
      </c>
      <c r="L5749" s="444">
        <f t="shared" ca="1" si="212"/>
        <v>-8093652802438059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-8093652802438059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-33723553343491.918</v>
      </c>
      <c r="L5750" s="444">
        <f t="shared" ca="1" si="212"/>
        <v>-8127376355781551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-8127376355781551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-33864068149089.797</v>
      </c>
      <c r="L5751" s="444">
        <f t="shared" ca="1" si="212"/>
        <v>-8161240423930641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-8161240423930641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-34005168433044.336</v>
      </c>
      <c r="L5752" s="444">
        <f t="shared" ca="1" si="212"/>
        <v>-8195245592363685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-8195245592363685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-34146856634848.691</v>
      </c>
      <c r="L5753" s="444">
        <f t="shared" ca="1" si="212"/>
        <v>-8229392448998534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-8229392448998534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-34289135204160.559</v>
      </c>
      <c r="L5754" s="444">
        <f t="shared" ca="1" si="212"/>
        <v>-8263681584202695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-8263681584202695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-34432006600844.566</v>
      </c>
      <c r="L5755" s="444">
        <f t="shared" ca="1" si="212"/>
        <v>-8298113590803540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-8298113590803540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-34575473295014.75</v>
      </c>
      <c r="L5756" s="444">
        <f t="shared" ca="1" si="212"/>
        <v>-8332689064098555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-8332689064098555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-34719537767077.313</v>
      </c>
      <c r="L5757" s="444">
        <f t="shared" ca="1" si="212"/>
        <v>-8367408601865632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-8367408601865632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-34864202507773.465</v>
      </c>
      <c r="L5758" s="444">
        <f t="shared" ca="1" si="212"/>
        <v>-8402272804373405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-8402272804373405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-35009470018222.52</v>
      </c>
      <c r="L5759" s="444">
        <f t="shared" ca="1" si="212"/>
        <v>-8437282274391628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-8437282274391628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-35155342809965.121</v>
      </c>
      <c r="L5760" s="444">
        <f t="shared" ca="1" si="212"/>
        <v>-8472437617201593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-8472437617201593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-35301823405006.641</v>
      </c>
      <c r="L5761" s="444">
        <f t="shared" ca="1" si="212"/>
        <v>-8507739440606600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-8507739440606600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-35448914335860.836</v>
      </c>
      <c r="L5762" s="444">
        <f t="shared" ca="1" si="212"/>
        <v>-8543188354942461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-8543188354942461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-35596618145593.586</v>
      </c>
      <c r="L5763" s="444">
        <f t="shared" ca="1" si="212"/>
        <v>-8578784973088055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-8578784973088055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-35744937387866.898</v>
      </c>
      <c r="L5764" s="444">
        <f t="shared" ca="1" si="212"/>
        <v>-8614529910475922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-8614529910475922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-35893874626983</v>
      </c>
      <c r="L5765" s="444">
        <f t="shared" ca="1" si="212"/>
        <v>-8650423785102905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-8650423785102905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-36043432437928.773</v>
      </c>
      <c r="L5766" s="444">
        <f t="shared" ca="1" si="212"/>
        <v>-8686467217540834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-8686467217540834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-36193613406420.148</v>
      </c>
      <c r="L5767" s="444">
        <f t="shared" ca="1" si="212"/>
        <v>-8722660830947254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-8722660830947254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-36344420128946.898</v>
      </c>
      <c r="L5768" s="444">
        <f t="shared" ca="1" si="212"/>
        <v>-8759005251076201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-8759005251076201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-36495855212817.5</v>
      </c>
      <c r="L5769" s="444">
        <f t="shared" ca="1" si="212"/>
        <v>-8795501106289018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-8795501106289018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-36647921276204.242</v>
      </c>
      <c r="L5770" s="444">
        <f t="shared" ca="1" si="212"/>
        <v>-8832149027565222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-8832149027565222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-36800620948188.43</v>
      </c>
      <c r="L5771" s="444">
        <f t="shared" ca="1" si="212"/>
        <v>-8868949648513410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-8868949648513410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-36953956868805.875</v>
      </c>
      <c r="L5772" s="444">
        <f t="shared" ca="1" si="212"/>
        <v>-8905903605382216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-8905903605382216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-37107931689092.57</v>
      </c>
      <c r="L5773" s="444">
        <f t="shared" ca="1" si="212"/>
        <v>-8943011537071309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-8943011537071309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-37262548071130.453</v>
      </c>
      <c r="L5774" s="444">
        <f t="shared" ca="1" si="212"/>
        <v>-8980274085142439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-8980274085142439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-37417808688093.492</v>
      </c>
      <c r="L5775" s="444">
        <f t="shared" ca="1" si="212"/>
        <v>-9017691893830532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-9017691893830532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-37573716224293.883</v>
      </c>
      <c r="L5776" s="444">
        <f t="shared" ca="1" si="212"/>
        <v>-9055265610054826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-9055265610054826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-37730273375228.438</v>
      </c>
      <c r="L5777" s="444">
        <f t="shared" ca="1" si="212"/>
        <v>-9092995883430054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-9092995883430054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-37887482847625.227</v>
      </c>
      <c r="L5778" s="444">
        <f t="shared" ca="1" si="212"/>
        <v>-9130883366277680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-9130883366277680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-38045347359490.336</v>
      </c>
      <c r="L5779" s="444">
        <f t="shared" ca="1" si="212"/>
        <v>-9168928713637170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-9168928713637170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-38203869640154.875</v>
      </c>
      <c r="L5780" s="444">
        <f t="shared" ca="1" si="212"/>
        <v>-9207132583277324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-9207132583277324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-38363052430322.18</v>
      </c>
      <c r="L5781" s="444">
        <f t="shared" ca="1" si="212"/>
        <v>-9245495635707646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-9245495635707646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-38522898482115.188</v>
      </c>
      <c r="L5782" s="444">
        <f t="shared" ca="1" si="212"/>
        <v>-9284018534189762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-9284018534189762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-38683410559124.008</v>
      </c>
      <c r="L5783" s="444">
        <f t="shared" ca="1" si="212"/>
        <v>-9322701944748886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-9322701944748886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-38844591436453.688</v>
      </c>
      <c r="L5784" s="444">
        <f t="shared" ca="1" si="212"/>
        <v>-9361546536185340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-9361546536185340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-39006443900772.25</v>
      </c>
      <c r="L5785" s="444">
        <f t="shared" ca="1" si="212"/>
        <v>-9400552980086112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-9400552980086112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-39168970750358.797</v>
      </c>
      <c r="L5786" s="444">
        <f t="shared" ca="1" si="212"/>
        <v>-9439721950836470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-9439721950836470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-39332174795151.961</v>
      </c>
      <c r="L5787" s="444">
        <f t="shared" ca="1" si="212"/>
        <v>-9479054125631622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-9479054125631622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-39496058856798.422</v>
      </c>
      <c r="L5788" s="444">
        <f t="shared" ca="1" si="212"/>
        <v>-9518550184488420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-9518550184488420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-39660625768701.75</v>
      </c>
      <c r="L5789" s="444">
        <f t="shared" ca="1" si="212"/>
        <v>-9558210810257122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-9558210810257122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-39825878376071.344</v>
      </c>
      <c r="L5790" s="444">
        <f t="shared" ca="1" si="212"/>
        <v>-9598036688633194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-9598036688633194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-39991819535971.641</v>
      </c>
      <c r="L5791" s="444">
        <f t="shared" ca="1" si="212"/>
        <v>-9638028508169166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-9638028508169166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-40158452117371.523</v>
      </c>
      <c r="L5792" s="444">
        <f t="shared" ca="1" si="212"/>
        <v>-9678186960286538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-9678186960286538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-40325779001193.906</v>
      </c>
      <c r="L5793" s="444">
        <f t="shared" ca="1" si="212"/>
        <v>-9718512739287732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-9718512739287732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-40493803080365.547</v>
      </c>
      <c r="L5794" s="444">
        <f t="shared" ca="1" si="212"/>
        <v>-9759006542368098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-9759006542368098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-40662527259867.078</v>
      </c>
      <c r="L5795" s="444">
        <f t="shared" ca="1" si="212"/>
        <v>-9799669069627966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-9799669069627966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-40831954456783.188</v>
      </c>
      <c r="L5796" s="444">
        <f t="shared" ca="1" si="212"/>
        <v>-9840501024084750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-9840501024084750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-41002087600353.125</v>
      </c>
      <c r="L5797" s="444">
        <f t="shared" ca="1" si="212"/>
        <v>-9881503111685104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-9881503111685104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-41172929632021.266</v>
      </c>
      <c r="L5798" s="444">
        <f t="shared" ca="1" si="212"/>
        <v>-9922676041317126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-9922676041317126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-41344483505488.023</v>
      </c>
      <c r="L5799" s="444">
        <f t="shared" ca="1" si="212"/>
        <v>-9964020524822614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-9964020524822614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-41516752186760.891</v>
      </c>
      <c r="L5800" s="444">
        <f t="shared" ca="1" si="212"/>
        <v>-1.0005537277009374E+16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-1.0005537277009374E+16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-41689738654205.727</v>
      </c>
      <c r="L5801" s="444">
        <f t="shared" ca="1" si="212"/>
        <v>-1.004722701566358E+16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-1.004722701566358E+16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-41863445898598.25</v>
      </c>
      <c r="L5802" s="444">
        <f t="shared" ca="1" si="212"/>
        <v>-1.0089090461562178E+16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-1.0089090461562178E+16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-42037876923175.742</v>
      </c>
      <c r="L5803" s="444">
        <f t="shared" ca="1" si="212"/>
        <v>-1.0131128338485354E+16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-1.0131128338485354E+16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-42213034743688.977</v>
      </c>
      <c r="L5804" s="444">
        <f t="shared" ca="1" si="212"/>
        <v>-1.0173341373229042E+16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-1.0173341373229042E+16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-42388922388454.344</v>
      </c>
      <c r="L5805" s="444">
        <f t="shared" ca="1" si="212"/>
        <v>-1.0215730295617496E+16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-1.0215730295617496E+16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-42565542898406.234</v>
      </c>
      <c r="L5806" s="444">
        <f t="shared" ca="1" si="212"/>
        <v>-1.0258295838515902E+16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-1.0258295838515902E+16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-42742899327149.594</v>
      </c>
      <c r="L5807" s="444">
        <f t="shared" ca="1" si="212"/>
        <v>-1.0301038737843052E+16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-1.0301038737843052E+16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-42920994741012.719</v>
      </c>
      <c r="L5808" s="444">
        <f t="shared" ca="1" si="212"/>
        <v>-1.0343959732584064E+16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-1.0343959732584064E+16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-43099832219100.266</v>
      </c>
      <c r="L5809" s="444">
        <f t="shared" ca="1" si="212"/>
        <v>-1.0387059564803164E+16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-1.0387059564803164E+16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-43279414853346.516</v>
      </c>
      <c r="L5810" s="444">
        <f t="shared" ca="1" si="212"/>
        <v>-1.043033897965651E+16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-1.043033897965651E+16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-43459745748568.789</v>
      </c>
      <c r="L5811" s="444">
        <f t="shared" ca="1" si="212"/>
        <v>-1.0473798725405078E+16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-1.0473798725405078E+16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-43640828022521.156</v>
      </c>
      <c r="L5812" s="444">
        <f t="shared" ca="1" si="212"/>
        <v>-1.05174395534276E+16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-1.05174395534276E+16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-43822664805948.336</v>
      </c>
      <c r="L5813" s="444">
        <f t="shared" ca="1" si="212"/>
        <v>-1.0561262218233548E+16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-1.0561262218233548E+16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-44005259242639.781</v>
      </c>
      <c r="L5814" s="444">
        <f t="shared" ca="1" si="212"/>
        <v>-1.0605267477476188E+16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-1.0605267477476188E+16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-44188614489484.117</v>
      </c>
      <c r="L5815" s="444">
        <f t="shared" ca="1" si="212"/>
        <v>-1.0649456091965672E+16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-1.0649456091965672E+16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-44372733716523.633</v>
      </c>
      <c r="L5816" s="444">
        <f t="shared" ca="1" si="212"/>
        <v>-1.0693828825682196E+16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-1.0693828825682196E+16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-44557620107009.148</v>
      </c>
      <c r="L5817" s="444">
        <f t="shared" ca="1" si="212"/>
        <v>-1.0738386445789206E+16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-1.0738386445789206E+16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-44743276857455.023</v>
      </c>
      <c r="L5818" s="444">
        <f t="shared" ca="1" si="212"/>
        <v>-1.0783129722646662E+16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-1.0783129722646662E+16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-44929707177694.422</v>
      </c>
      <c r="L5819" s="444">
        <f t="shared" ca="1" si="212"/>
        <v>-1.0828059429824356E+16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-1.0828059429824356E+16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-45116914290934.813</v>
      </c>
      <c r="L5820" s="444">
        <f t="shared" ca="1" si="212"/>
        <v>-1.087317634411529E+16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-1.087317634411529E+16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-45304901433813.711</v>
      </c>
      <c r="L5821" s="444">
        <f t="shared" ca="1" si="212"/>
        <v>-1.0918481245549104E+16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-1.0918481245549104E+16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-45493671856454.602</v>
      </c>
      <c r="L5822" s="444">
        <f t="shared" ca="1" si="212"/>
        <v>-1.0963974917405558E+16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-1.0963974917405558E+16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-45683228822523.156</v>
      </c>
      <c r="L5823" s="444">
        <f t="shared" ca="1" si="212"/>
        <v>-1.1009658146228082E+16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-1.1009658146228082E+16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-45873575609283.672</v>
      </c>
      <c r="L5824" s="444">
        <f t="shared" ca="1" si="212"/>
        <v>-1.1055531721837366E+16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-1.1055531721837366E+16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-46064715507655.688</v>
      </c>
      <c r="L5825" s="444">
        <f t="shared" ca="1" si="212"/>
        <v>-1.1101596437345022E+16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-1.1101596437345022E+16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-46256651822270.922</v>
      </c>
      <c r="L5826" s="444">
        <f t="shared" ca="1" si="212"/>
        <v>-1.1147853089167292E+16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-1.1147853089167292E+16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-46449387871530.383</v>
      </c>
      <c r="L5827" s="444">
        <f t="shared" ca="1" si="212"/>
        <v>-1.1194302477038822E+16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-1.1194302477038822E+16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-46642926987661.758</v>
      </c>
      <c r="L5828" s="444">
        <f t="shared" ca="1" si="212"/>
        <v>-1.1240945404026484E+16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-1.1240945404026484E+16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-46837272516777.016</v>
      </c>
      <c r="L5829" s="444">
        <f t="shared" ca="1" si="212"/>
        <v>-1.1287782676543262E+16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-1.1287782676543262E+16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-47032427818930.258</v>
      </c>
      <c r="L5830" s="444">
        <f t="shared" ca="1" si="212"/>
        <v>-1.1334815104362192E+16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-1.1334815104362192E+16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-47228396268175.797</v>
      </c>
      <c r="L5831" s="444">
        <f t="shared" ca="1" si="212"/>
        <v>-1.1382043500630368E+16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-1.1382043500630368E+16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-47425181252626.531</v>
      </c>
      <c r="L5832" s="444">
        <f t="shared" ca="1" si="212"/>
        <v>-1.1429468681882994E+16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-1.1429468681882994E+16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-47622786174512.477</v>
      </c>
      <c r="L5833" s="444">
        <f t="shared" ca="1" si="212"/>
        <v>-1.1477091468057506E+16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-1.1477091468057506E+16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-47821214450239.609</v>
      </c>
      <c r="L5834" s="444">
        <f t="shared" ca="1" si="212"/>
        <v>-1.1524912682507746E+16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-1.1524912682507746E+16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-48020469510448.938</v>
      </c>
      <c r="L5835" s="444">
        <f t="shared" ca="1" si="212"/>
        <v>-1.1572933152018194E+16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-1.1572933152018194E+16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-48220554800075.805</v>
      </c>
      <c r="L5836" s="444">
        <f t="shared" ca="1" si="212"/>
        <v>-1.162115370681827E+16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-1.162115370681827E+16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-48421473778409.461</v>
      </c>
      <c r="L5837" s="444">
        <f t="shared" ca="1" si="212"/>
        <v>-1.166957518059668E+16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-1.166957518059668E+16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-48623229919152.836</v>
      </c>
      <c r="L5838" s="444">
        <f t="shared" ca="1" si="212"/>
        <v>-1.1718198410515832E+16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-1.1718198410515832E+16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-48825826710482.633</v>
      </c>
      <c r="L5839" s="444">
        <f t="shared" ca="1" si="212"/>
        <v>-1.1767024237226314E+16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-1.1767024237226314E+16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-49029267655109.641</v>
      </c>
      <c r="L5840" s="444">
        <f t="shared" ca="1" si="212"/>
        <v>-1.1816053504881424E+16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-1.1816053504881424E+16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-49233556270339.266</v>
      </c>
      <c r="L5841" s="444">
        <f t="shared" ca="1" si="212"/>
        <v>-1.1865287061151764E+16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-1.1865287061151764E+16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-49438696088132.352</v>
      </c>
      <c r="L5842" s="444">
        <f t="shared" ca="1" si="212"/>
        <v>-1.1914725757239896E+16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-1.1914725757239896E+16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-49644690655166.234</v>
      </c>
      <c r="L5843" s="444">
        <f t="shared" ca="1" si="212"/>
        <v>-1.1964370447895062E+16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-1.1964370447895062E+16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-49851543532896.094</v>
      </c>
      <c r="L5844" s="444">
        <f t="shared" ca="1" si="212"/>
        <v>-1.2014221991427958E+16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-1.2014221991427958E+16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-50059258297616.492</v>
      </c>
      <c r="L5845" s="444">
        <f t="shared" ca="1" si="212"/>
        <v>-1.2064281249725574E+16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-1.2064281249725574E+16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-50267838540523.227</v>
      </c>
      <c r="L5846" s="444">
        <f t="shared" ca="1" si="212"/>
        <v>-1.2114549088266098E+16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-1.2114549088266098E+16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-50477287867775.406</v>
      </c>
      <c r="L5847" s="444">
        <f t="shared" ca="1" si="212"/>
        <v>-1.2165026376133874E+16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-1.2165026376133874E+16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-50687609900557.805</v>
      </c>
      <c r="L5848" s="444">
        <f t="shared" ca="1" si="212"/>
        <v>-1.2215713986034432E+16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-1.2215713986034432E+16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-50898808275143.469</v>
      </c>
      <c r="L5849" s="444">
        <f t="shared" ca="1" si="212"/>
        <v>-1.2266612794309576E+16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-1.2266612794309576E+16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-51110886642956.563</v>
      </c>
      <c r="L5850" s="444">
        <f t="shared" ca="1" si="212"/>
        <v>-1.2317723680952532E+16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-1.2317723680952532E+16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-51323848670635.547</v>
      </c>
      <c r="L5851" s="444">
        <f t="shared" ca="1" si="212"/>
        <v>-1.2369047529623168E+16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-1.2369047529623168E+16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-51537698040096.531</v>
      </c>
      <c r="L5852" s="444">
        <f t="shared" ca="1" si="212"/>
        <v>-1.2420585227663264E+16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-1.2420585227663264E+16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-51752438448596.93</v>
      </c>
      <c r="L5853" s="444">
        <f t="shared" ca="1" si="212"/>
        <v>-1.247233766611186E+16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-1.247233766611186E+16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-51968073608799.414</v>
      </c>
      <c r="L5854" s="444">
        <f t="shared" ca="1" si="212"/>
        <v>-1.252430573972066E+16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-1.252430573972066E+16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-52184607248836.086</v>
      </c>
      <c r="L5855" s="444">
        <f t="shared" ca="1" si="212"/>
        <v>-1.2576490346969496E+16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-1.2576490346969496E+16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-52402043112372.898</v>
      </c>
      <c r="L5856" s="444">
        <f t="shared" ca="1" si="212"/>
        <v>-1.2628892390081868E+16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-1.2628892390081868E+16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-52620384958674.453</v>
      </c>
      <c r="L5857" s="444">
        <f t="shared" ca="1" si="212"/>
        <v>-1.2681512775040542E+16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-1.2681512775040542E+16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-52839636562668.922</v>
      </c>
      <c r="L5858" s="444">
        <f t="shared" ca="1" si="212"/>
        <v>-1.273435241160321E+16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-1.273435241160321E+16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-53059801715013.375</v>
      </c>
      <c r="L5859" s="444">
        <f t="shared" ca="1" si="212"/>
        <v>-1.2787412213318224E+16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-1.2787412213318224E+16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-53280884222159.266</v>
      </c>
      <c r="L5860" s="444">
        <f t="shared" ca="1" si="212"/>
        <v>-1.2840693097540384E+16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-1.2840693097540384E+16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-53502887906418.266</v>
      </c>
      <c r="L5861" s="444">
        <f t="shared" ca="1" si="212"/>
        <v>-1.2894195985446802E+16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-1.2894195985446802E+16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-53725816606028.344</v>
      </c>
      <c r="L5862" s="444">
        <f t="shared" ca="1" si="212"/>
        <v>-1.294792180205283E+16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-1.294792180205283E+16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-53949674175220.125</v>
      </c>
      <c r="L5863" s="444">
        <f t="shared" ca="1" si="212"/>
        <v>-1.300187147622805E+16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-1.300187147622805E+16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-54174464484283.539</v>
      </c>
      <c r="L5864" s="444">
        <f t="shared" ca="1" si="212"/>
        <v>-1.3056045940712334E+16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-1.3056045940712334E+16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-54400191419634.727</v>
      </c>
      <c r="L5865" s="444">
        <f t="shared" ca="1" si="212"/>
        <v>-1.3110446132131968E+16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-1.3110446132131968E+16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-54626858883883.203</v>
      </c>
      <c r="L5866" s="444">
        <f t="shared" ca="1" si="212"/>
        <v>-1.3165072991015852E+16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-1.3165072991015852E+16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-54854470795899.383</v>
      </c>
      <c r="L5867" s="444">
        <f t="shared" ca="1" si="212"/>
        <v>-1.3219927461811752E+16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-1.3219927461811752E+16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-55083031090882.297</v>
      </c>
      <c r="L5868" s="444">
        <f t="shared" ca="1" si="212"/>
        <v>-1.3275010492902634E+16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-1.3275010492902634E+16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-55312543720427.641</v>
      </c>
      <c r="L5869" s="444">
        <f t="shared" ca="1" si="212"/>
        <v>-1.3330323036623062E+16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-1.3330323036623062E+16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-55543012652596.094</v>
      </c>
      <c r="L5870" s="444">
        <f t="shared" ca="1" si="212"/>
        <v>-1.3385866049275658E+16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-1.3385866049275658E+16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-55774441871981.906</v>
      </c>
      <c r="L5871" s="444">
        <f t="shared" ca="1" si="212"/>
        <v>-1.344164049114764E+16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-1.344164049114764E+16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-56006835379781.836</v>
      </c>
      <c r="L5872" s="444">
        <f t="shared" ca="1" si="212"/>
        <v>-1.3497647326527422E+16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-1.3497647326527422E+16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-56240197193864.258</v>
      </c>
      <c r="L5873" s="444">
        <f t="shared" ref="L5873:L6127" ca="1" si="217">I5873-J5873+K5873</f>
        <v>-1.3553887523721286E+16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-1.3553887523721286E+16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-56474531348838.688</v>
      </c>
      <c r="L5874" s="444">
        <f t="shared" ca="1" si="217"/>
        <v>-1.3610362055070124E+16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-1.3610362055070124E+16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-56709841896125.516</v>
      </c>
      <c r="L5875" s="444">
        <f t="shared" ca="1" si="217"/>
        <v>-1.366707189696625E+16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-1.366707189696625E+16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-56946132904026.039</v>
      </c>
      <c r="L5876" s="444">
        <f t="shared" ca="1" si="217"/>
        <v>-1.3724018029870276E+16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-1.3724018029870276E+16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-57183408457792.813</v>
      </c>
      <c r="L5877" s="444">
        <f t="shared" ca="1" si="217"/>
        <v>-1.3781201438328068E+16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-1.3781201438328068E+16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-57421672659700.281</v>
      </c>
      <c r="L5878" s="444">
        <f t="shared" ca="1" si="217"/>
        <v>-1.3838623110987768E+16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-1.3838623110987768E+16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-57660929629115.695</v>
      </c>
      <c r="L5879" s="444">
        <f t="shared" ca="1" si="217"/>
        <v>-1.3896284040616884E+16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-1.3896284040616884E+16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-57901183502570.352</v>
      </c>
      <c r="L5880" s="444">
        <f t="shared" ca="1" si="217"/>
        <v>-1.3954185224119454E+16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-1.3954185224119454E+16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-58142438433831.055</v>
      </c>
      <c r="L5881" s="444">
        <f t="shared" ca="1" si="217"/>
        <v>-1.4012327662553286E+16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-1.4012327662553286E+16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-58384698593972.023</v>
      </c>
      <c r="L5882" s="444">
        <f t="shared" ca="1" si="217"/>
        <v>-1.4070712361147258E+16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-1.4070712361147258E+16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-58627968171446.914</v>
      </c>
      <c r="L5883" s="444">
        <f t="shared" ca="1" si="217"/>
        <v>-1.4129340329318704E+16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-1.4129340329318704E+16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-58872251372161.266</v>
      </c>
      <c r="L5884" s="444">
        <f t="shared" ca="1" si="217"/>
        <v>-1.4188212580690866E+16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-1.4188212580690866E+16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-59117552419545.273</v>
      </c>
      <c r="L5885" s="444">
        <f t="shared" ca="1" si="217"/>
        <v>-1.4247330133110412E+16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-1.4247330133110412E+16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-59363875554626.719</v>
      </c>
      <c r="L5886" s="444">
        <f t="shared" ca="1" si="217"/>
        <v>-1.4306694008665038E+16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-1.4306694008665038E+16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-59611225036104.32</v>
      </c>
      <c r="L5887" s="444">
        <f t="shared" ca="1" si="217"/>
        <v>-1.4366305233701142E+16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-1.4366305233701142E+16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-59859605140421.414</v>
      </c>
      <c r="L5888" s="444">
        <f t="shared" ca="1" si="217"/>
        <v>-1.4426164838841564E+16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-1.4426164838841564E+16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-60109020161839.859</v>
      </c>
      <c r="L5889" s="444">
        <f t="shared" ca="1" si="217"/>
        <v>-1.4486273859003404E+16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-1.4486273859003404E+16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-60359474412514.18</v>
      </c>
      <c r="L5890" s="444">
        <f t="shared" ca="1" si="217"/>
        <v>-1.4546633333415918E+16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-1.4546633333415918E+16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-60610972222566.313</v>
      </c>
      <c r="L5891" s="444">
        <f t="shared" ca="1" si="217"/>
        <v>-1.4607244305638484E+16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-1.4607244305638484E+16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-60863517940160.359</v>
      </c>
      <c r="L5892" s="444">
        <f t="shared" ca="1" si="217"/>
        <v>-1.4668107823578644E+16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-1.4668107823578644E+16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-61117115931577.68</v>
      </c>
      <c r="L5893" s="444">
        <f t="shared" ca="1" si="217"/>
        <v>-1.4729224939510222E+16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-1.4729224939510222E+16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-61371770581292.586</v>
      </c>
      <c r="L5894" s="444">
        <f t="shared" ca="1" si="217"/>
        <v>-1.4790596710091514E+16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-1.4790596710091514E+16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-61627486292047.977</v>
      </c>
      <c r="L5895" s="444">
        <f t="shared" ca="1" si="217"/>
        <v>-1.4852224196383562E+16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-1.4852224196383562E+16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-61884267484931.5</v>
      </c>
      <c r="L5896" s="444">
        <f t="shared" ca="1" si="217"/>
        <v>-1.4914108463868494E+16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-1.4914108463868494E+16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-62142118599452.055</v>
      </c>
      <c r="L5897" s="444">
        <f t="shared" ca="1" si="217"/>
        <v>-1.4976250582467946E+16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-1.4976250582467946E+16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-62401044093616.43</v>
      </c>
      <c r="L5898" s="444">
        <f t="shared" ca="1" si="217"/>
        <v>-1.5038651626561562E+16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-1.5038651626561562E+16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-62661048444006.5</v>
      </c>
      <c r="L5899" s="444">
        <f t="shared" ca="1" si="217"/>
        <v>-1.5101312675005568E+16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-1.5101312675005568E+16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-62922136145856.531</v>
      </c>
      <c r="L5900" s="444">
        <f t="shared" ca="1" si="217"/>
        <v>-1.5164234811151424E+16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-1.5164234811151424E+16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-63184311713130.93</v>
      </c>
      <c r="L5901" s="444">
        <f t="shared" ca="1" si="217"/>
        <v>-1.5227419122864554E+16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-1.5227419122864554E+16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-63447579678602.305</v>
      </c>
      <c r="L5902" s="444">
        <f t="shared" ca="1" si="217"/>
        <v>-1.5290866702543156E+16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-1.5290866702543156E+16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-63711944593929.813</v>
      </c>
      <c r="L5903" s="444">
        <f t="shared" ca="1" si="217"/>
        <v>-1.5354578647137086E+16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-1.5354578647137086E+16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-63977411029737.859</v>
      </c>
      <c r="L5904" s="444">
        <f t="shared" ca="1" si="217"/>
        <v>-1.5418556058166824E+16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-1.5418556058166824E+16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-64243983575695.102</v>
      </c>
      <c r="L5905" s="444">
        <f t="shared" ca="1" si="217"/>
        <v>-1.548280004174252E+16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-1.548280004174252E+16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-64511666840593.836</v>
      </c>
      <c r="L5906" s="444">
        <f t="shared" ca="1" si="217"/>
        <v>-1.5547311708583114E+16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-1.5547311708583114E+16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-64780465452429.641</v>
      </c>
      <c r="L5907" s="444">
        <f t="shared" ca="1" si="217"/>
        <v>-1.5612092174035544E+16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-1.5612092174035544E+16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-65050384058481.438</v>
      </c>
      <c r="L5908" s="444">
        <f t="shared" ca="1" si="217"/>
        <v>-1.5677142558094026E+16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-1.5677142558094026E+16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-65321427325391.773</v>
      </c>
      <c r="L5909" s="444">
        <f t="shared" ca="1" si="217"/>
        <v>-1.5742463985419418E+16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-1.5742463985419418E+16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-65593599939247.57</v>
      </c>
      <c r="L5910" s="444">
        <f t="shared" ca="1" si="217"/>
        <v>-1.5808057585358666E+16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-1.5808057585358666E+16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-65866906605661.109</v>
      </c>
      <c r="L5911" s="444">
        <f t="shared" ca="1" si="217"/>
        <v>-1.5873924491964328E+16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-1.5873924491964328E+16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-66141352049851.375</v>
      </c>
      <c r="L5912" s="444">
        <f t="shared" ca="1" si="217"/>
        <v>-1.594006584401418E+16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-1.594006584401418E+16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-66416941016725.758</v>
      </c>
      <c r="L5913" s="444">
        <f t="shared" ca="1" si="217"/>
        <v>-1.6006482785030906E+16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-1.6006482785030906E+16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-66693678270962.109</v>
      </c>
      <c r="L5914" s="444">
        <f t="shared" ca="1" si="217"/>
        <v>-1.6073176463301868E+16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-1.6073176463301868E+16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-66971568597091.109</v>
      </c>
      <c r="L5915" s="444">
        <f t="shared" ca="1" si="217"/>
        <v>-1.614014803189896E+16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-1.614014803189896E+16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-67250616799579</v>
      </c>
      <c r="L5916" s="444">
        <f t="shared" ca="1" si="217"/>
        <v>-1.620739864869854E+16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-1.620739864869854E+16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-67530827702910.57</v>
      </c>
      <c r="L5917" s="444">
        <f t="shared" ca="1" si="217"/>
        <v>-1.627492947640145E+16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-1.627492947640145E+16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-67812206151672.711</v>
      </c>
      <c r="L5918" s="444">
        <f t="shared" ca="1" si="217"/>
        <v>-1.6342741682553122E+16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-1.6342741682553122E+16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-68094757010638.008</v>
      </c>
      <c r="L5919" s="444">
        <f t="shared" ca="1" si="217"/>
        <v>-1.641083643956376E+16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-1.641083643956376E+16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-68378485164848.992</v>
      </c>
      <c r="L5920" s="444">
        <f t="shared" ca="1" si="217"/>
        <v>-1.6479214924728608E+16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-1.6479214924728608E+16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-68663395519702.531</v>
      </c>
      <c r="L5921" s="444">
        <f t="shared" ca="1" si="217"/>
        <v>-1.654787832024831E+16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-1.654787832024831E+16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-68949493001034.625</v>
      </c>
      <c r="L5922" s="444">
        <f t="shared" ca="1" si="217"/>
        <v>-1.6616827813249344E+16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-1.6616827813249344E+16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-69236782555205.602</v>
      </c>
      <c r="L5923" s="444">
        <f t="shared" ca="1" si="217"/>
        <v>-1.668606459580455E+16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-1.668606459580455E+16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-69525269149185.633</v>
      </c>
      <c r="L5924" s="444">
        <f t="shared" ca="1" si="217"/>
        <v>-1.6755589864953736E+16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-1.6755589864953736E+16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-69814957770640.57</v>
      </c>
      <c r="L5925" s="444">
        <f t="shared" ca="1" si="217"/>
        <v>-1.6825404822724376E+16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-1.6825404822724376E+16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-70105853428018.234</v>
      </c>
      <c r="L5926" s="444">
        <f t="shared" ca="1" si="217"/>
        <v>-1.6895510676152394E+16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-1.6895510676152394E+16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-70397961150634.969</v>
      </c>
      <c r="L5927" s="444">
        <f t="shared" ca="1" si="217"/>
        <v>-1.6965908637303028E+16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-1.6965908637303028E+16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-70691285988762.625</v>
      </c>
      <c r="L5928" s="444">
        <f t="shared" ca="1" si="217"/>
        <v>-1.703659992329179E+16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-1.703659992329179E+16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-70985833013715.797</v>
      </c>
      <c r="L5929" s="444">
        <f t="shared" ca="1" si="217"/>
        <v>-1.7107585756305506E+16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-1.7107585756305506E+16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-71281607317939.609</v>
      </c>
      <c r="L5930" s="444">
        <f t="shared" ca="1" si="217"/>
        <v>-1.7178867363623446E+16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-1.7178867363623446E+16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-71578614015097.688</v>
      </c>
      <c r="L5931" s="444">
        <f t="shared" ca="1" si="217"/>
        <v>-1.7250445977638544E+16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-1.7250445977638544E+16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-71876858240160.594</v>
      </c>
      <c r="L5932" s="444">
        <f t="shared" ca="1" si="217"/>
        <v>-1.7322322835878704E+16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-1.7322322835878704E+16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-72176345149494.594</v>
      </c>
      <c r="L5933" s="444">
        <f t="shared" ca="1" si="217"/>
        <v>-1.7394499181028198E+16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-1.7394499181028198E+16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-72477079920950.828</v>
      </c>
      <c r="L5934" s="444">
        <f t="shared" ca="1" si="217"/>
        <v>-1.7466976260949148E+16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-1.7466976260949148E+16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-72779067753954.781</v>
      </c>
      <c r="L5935" s="444">
        <f t="shared" ca="1" si="217"/>
        <v>-1.7539755328703102E+16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-1.7539755328703102E+16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-73082313869596.25</v>
      </c>
      <c r="L5936" s="444">
        <f t="shared" ca="1" si="217"/>
        <v>-1.7612837642572698E+16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-1.7612837642572698E+16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-73386823510719.578</v>
      </c>
      <c r="L5937" s="444">
        <f t="shared" ca="1" si="217"/>
        <v>-1.7686224466083418E+16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-1.7686224466083418E+16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-73692601942014.234</v>
      </c>
      <c r="L5938" s="444">
        <f t="shared" ca="1" si="217"/>
        <v>-1.7759917068025432E+16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-1.7759917068025432E+16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-73999654450105.953</v>
      </c>
      <c r="L5939" s="444">
        <f t="shared" ca="1" si="217"/>
        <v>-1.7833916722475538E+16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-1.7833916722475538E+16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-74307986343648.078</v>
      </c>
      <c r="L5940" s="444">
        <f t="shared" ca="1" si="217"/>
        <v>-1.7908224708819186E+16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-1.7908224708819186E+16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-74617602953413.281</v>
      </c>
      <c r="L5941" s="444">
        <f t="shared" ca="1" si="217"/>
        <v>-1.79828423117726E+16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-1.79828423117726E+16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-74928509632385.828</v>
      </c>
      <c r="L5942" s="444">
        <f t="shared" ca="1" si="217"/>
        <v>-1.8057770821404984E+16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-1.8057770821404984E+16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-75240711755854.094</v>
      </c>
      <c r="L5943" s="444">
        <f t="shared" ca="1" si="217"/>
        <v>-1.813301153316084E+16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-1.813301153316084E+16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-75554214721503.5</v>
      </c>
      <c r="L5944" s="444">
        <f t="shared" ca="1" si="217"/>
        <v>-1.8208565747882344E+16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-1.8208565747882344E+16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-75869023949509.766</v>
      </c>
      <c r="L5945" s="444">
        <f t="shared" ca="1" si="217"/>
        <v>-1.8284434771831852E+16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-1.8284434771831852E+16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-76185144882632.719</v>
      </c>
      <c r="L5946" s="444">
        <f t="shared" ca="1" si="217"/>
        <v>-1.8360619916714484E+16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-1.8360619916714484E+16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-76502582986310.344</v>
      </c>
      <c r="L5947" s="444">
        <f t="shared" ca="1" si="217"/>
        <v>-1.8437122499700796E+16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-1.8437122499700796E+16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-76821343748753.313</v>
      </c>
      <c r="L5948" s="444">
        <f t="shared" ca="1" si="217"/>
        <v>-1.8513943843449548E+16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-1.8513943843449548E+16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-77141432681039.781</v>
      </c>
      <c r="L5949" s="444">
        <f t="shared" ca="1" si="217"/>
        <v>-1.8591085276130588E+16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-1.8591085276130588E+16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-77462855317210.781</v>
      </c>
      <c r="L5950" s="444">
        <f t="shared" ca="1" si="217"/>
        <v>-1.86685481314478E+16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-1.86685481314478E+16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-77785617214365.828</v>
      </c>
      <c r="L5951" s="444">
        <f t="shared" ca="1" si="217"/>
        <v>-1.8746333748662164E+16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-1.8746333748662164E+16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-78109723952759.016</v>
      </c>
      <c r="L5952" s="444">
        <f t="shared" ca="1" si="217"/>
        <v>-1.8824443472614924E+16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-1.8824443472614924E+16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-78435181135895.516</v>
      </c>
      <c r="L5953" s="444">
        <f t="shared" ca="1" si="217"/>
        <v>-1.890287865375082E+16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-1.890287865375082E+16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-78761994390628.422</v>
      </c>
      <c r="L5954" s="444">
        <f t="shared" ca="1" si="217"/>
        <v>-1.8981640648141448E+16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-1.8981640648141448E+16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-79090169367256.031</v>
      </c>
      <c r="L5955" s="444">
        <f t="shared" ca="1" si="217"/>
        <v>-1.9060730817508704E+16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-1.9060730817508704E+16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-79419711739619.594</v>
      </c>
      <c r="L5956" s="444">
        <f t="shared" ca="1" si="217"/>
        <v>-1.9140150529248324E+16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-1.9140150529248324E+16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-79750627205201.344</v>
      </c>
      <c r="L5957" s="444">
        <f t="shared" ca="1" si="217"/>
        <v>-1.9219901156453524E+16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-1.9219901156453524E+16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-80082921485223.016</v>
      </c>
      <c r="L5958" s="444">
        <f t="shared" ca="1" si="217"/>
        <v>-1.9299984077938748E+16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-1.9299984077938748E+16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-80416600324744.781</v>
      </c>
      <c r="L5959" s="444">
        <f t="shared" ca="1" si="217"/>
        <v>-1.9380400678263492E+16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-1.9380400678263492E+16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-80751669492764.547</v>
      </c>
      <c r="L5960" s="444">
        <f t="shared" ca="1" si="217"/>
        <v>-1.9461152347756256E+16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-1.9461152347756256E+16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-81088134782317.734</v>
      </c>
      <c r="L5961" s="444">
        <f t="shared" ca="1" si="217"/>
        <v>-1.9542240482538572E+16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-1.9542240482538572E+16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-81426002010577.375</v>
      </c>
      <c r="L5962" s="444">
        <f t="shared" ca="1" si="217"/>
        <v>-1.9623666484549148E+16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-1.9623666484549148E+16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-81765277018954.781</v>
      </c>
      <c r="L5963" s="444">
        <f t="shared" ca="1" si="217"/>
        <v>-1.9705431761568104E+16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-1.9705431761568104E+16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-82105965673200.438</v>
      </c>
      <c r="L5964" s="444">
        <f t="shared" ca="1" si="217"/>
        <v>-1.9787537727241304E+16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-1.9787537727241304E+16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-82448073863505.438</v>
      </c>
      <c r="L5965" s="444">
        <f t="shared" ca="1" si="217"/>
        <v>-1.9869985801104808E+16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-1.9869985801104808E+16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-82791607504603.359</v>
      </c>
      <c r="L5966" s="444">
        <f t="shared" ca="1" si="217"/>
        <v>-1.9952777408609412E+16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-1.9952777408609412E+16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-83136572535872.547</v>
      </c>
      <c r="L5967" s="444">
        <f t="shared" ca="1" si="217"/>
        <v>-2.0035913981145284E+16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-2.0035913981145284E+16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-83482974921438.688</v>
      </c>
      <c r="L5968" s="444">
        <f t="shared" ca="1" si="217"/>
        <v>-2.0119396956066724E+16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-2.0119396956066724E+16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-83830820650278.016</v>
      </c>
      <c r="L5969" s="444">
        <f t="shared" ca="1" si="217"/>
        <v>-2.0203227776717004E+16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-2.0203227776717004E+16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-84180115736320.844</v>
      </c>
      <c r="L5970" s="444">
        <f t="shared" ca="1" si="217"/>
        <v>-2.0287407892453324E+16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-2.0287407892453324E+16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-84530866218555.516</v>
      </c>
      <c r="L5971" s="444">
        <f t="shared" ca="1" si="217"/>
        <v>-2.037193875867188E+16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-2.037193875867188E+16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-84883078161132.828</v>
      </c>
      <c r="L5972" s="444">
        <f t="shared" ca="1" si="217"/>
        <v>-2.0456821836833012E+16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-2.0456821836833012E+16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-85236757653470.875</v>
      </c>
      <c r="L5973" s="444">
        <f t="shared" ca="1" si="217"/>
        <v>-2.0542058594486484E+16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-2.0542058594486484E+16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-85591910810360.344</v>
      </c>
      <c r="L5974" s="444">
        <f t="shared" ca="1" si="217"/>
        <v>-2.0627650505296844E+16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-2.0627650505296844E+16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-85948543772070.188</v>
      </c>
      <c r="L5975" s="444">
        <f t="shared" ca="1" si="217"/>
        <v>-2.0713599049068916E+16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-2.0713599049068916E+16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-86306662704453.813</v>
      </c>
      <c r="L5976" s="444">
        <f t="shared" ca="1" si="217"/>
        <v>-2.0799905711773368E+16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-2.0799905711773368E+16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-86666273799055.703</v>
      </c>
      <c r="L5977" s="444">
        <f t="shared" ca="1" si="217"/>
        <v>-2.0886571985572424E+16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-2.0886571985572424E+16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-87027383273218.438</v>
      </c>
      <c r="L5978" s="444">
        <f t="shared" ca="1" si="217"/>
        <v>-2.0973599368845644E+16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-2.0973599368845644E+16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-87389997370190.188</v>
      </c>
      <c r="L5979" s="444">
        <f t="shared" ca="1" si="217"/>
        <v>-2.1060989366215836E+16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-2.1060989366215836E+16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-87754122359232.656</v>
      </c>
      <c r="L5980" s="444">
        <f t="shared" ca="1" si="217"/>
        <v>-2.1148743488575068E+16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-2.1148743488575068E+16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-88119764535729.453</v>
      </c>
      <c r="L5981" s="444">
        <f t="shared" ca="1" si="217"/>
        <v>-2.1236863253110796E+16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-2.1236863253110796E+16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-88486930221294.984</v>
      </c>
      <c r="L5982" s="444">
        <f t="shared" ca="1" si="217"/>
        <v>-2.1325350183332092E+16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-2.1325350183332092E+16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-88855625763883.719</v>
      </c>
      <c r="L5983" s="444">
        <f t="shared" ca="1" si="217"/>
        <v>-2.1414205809095976E+16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-2.1414205809095976E+16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-89225857537899.906</v>
      </c>
      <c r="L5984" s="444">
        <f t="shared" ca="1" si="217"/>
        <v>-2.1503431666633876E+16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-2.1503431666633876E+16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-89597631944307.813</v>
      </c>
      <c r="L5985" s="444">
        <f t="shared" ca="1" si="217"/>
        <v>-2.1593029298578184E+16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-2.1593029298578184E+16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-89970955410742.438</v>
      </c>
      <c r="L5986" s="444">
        <f t="shared" ca="1" si="217"/>
        <v>-2.1683000253988928E+16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-2.1683000253988928E+16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-90345834391620.531</v>
      </c>
      <c r="L5987" s="444">
        <f t="shared" ca="1" si="217"/>
        <v>-2.1773346088380548E+16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-2.1773346088380548E+16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-90722275368252.281</v>
      </c>
      <c r="L5988" s="444">
        <f t="shared" ca="1" si="217"/>
        <v>-2.18640683637488E+16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-2.18640683637488E+16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-91100284848953.328</v>
      </c>
      <c r="L5989" s="444">
        <f t="shared" ca="1" si="217"/>
        <v>-2.1955168648597752E+16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-2.1955168648597752E+16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-91479869369157.297</v>
      </c>
      <c r="L5990" s="444">
        <f t="shared" ca="1" si="217"/>
        <v>-2.2046648517966908E+16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-2.2046648517966908E+16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-91861035491528.781</v>
      </c>
      <c r="L5991" s="444">
        <f t="shared" ca="1" si="217"/>
        <v>-2.2138509553458436E+16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-2.2138509553458436E+16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-92243789806076.813</v>
      </c>
      <c r="L5992" s="444">
        <f t="shared" ca="1" si="217"/>
        <v>-2.2230753343264512E+16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-2.2230753343264512E+16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-92628138930268.797</v>
      </c>
      <c r="L5993" s="444">
        <f t="shared" ca="1" si="217"/>
        <v>-2.232338148219478E+16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-2.232338148219478E+16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-93014089509144.922</v>
      </c>
      <c r="L5994" s="444">
        <f t="shared" ca="1" si="217"/>
        <v>-2.2416395571703924E+16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-2.2416395571703924E+16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-93401648215433.016</v>
      </c>
      <c r="L5995" s="444">
        <f t="shared" ca="1" si="217"/>
        <v>-2.2509797219919356E+16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-2.2509797219919356E+16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-93790821749663.984</v>
      </c>
      <c r="L5996" s="444">
        <f t="shared" ca="1" si="217"/>
        <v>-2.260358804166902E+16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-2.260358804166902E+16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-94181616840287.578</v>
      </c>
      <c r="L5997" s="444">
        <f t="shared" ca="1" si="217"/>
        <v>-2.2697769658509308E+16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-2.2697769658509308E+16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-94574040243788.781</v>
      </c>
      <c r="L5998" s="444">
        <f t="shared" ca="1" si="217"/>
        <v>-2.2792343698753096E+16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-2.2792343698753096E+16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-94968098744804.563</v>
      </c>
      <c r="L5999" s="444">
        <f t="shared" ca="1" si="217"/>
        <v>-2.28873117974979E+16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-2.28873117974979E+16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-95363799156241.25</v>
      </c>
      <c r="L6000" s="444">
        <f t="shared" ca="1" si="217"/>
        <v>-2.298267559665414E+16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-2.298267559665414E+16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-95761148319392.25</v>
      </c>
      <c r="L6001" s="444">
        <f t="shared" ca="1" si="217"/>
        <v>-2.3078436744973532E+16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-2.3078436744973532E+16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-96160153104056.375</v>
      </c>
      <c r="L6002" s="444">
        <f t="shared" ca="1" si="217"/>
        <v>-2.3174596898077588E+16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-2.3174596898077588E+16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-96560820408656.609</v>
      </c>
      <c r="L6003" s="444">
        <f t="shared" ca="1" si="217"/>
        <v>-2.3271157718486244E+16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-2.3271157718486244E+16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-96963157160359.344</v>
      </c>
      <c r="L6004" s="444">
        <f t="shared" ca="1" si="217"/>
        <v>-2.3368120875646604E+16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-2.3368120875646604E+16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-97367170315194.188</v>
      </c>
      <c r="L6005" s="444">
        <f t="shared" ca="1" si="217"/>
        <v>-2.34654880459618E+16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-2.34654880459618E+16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-97772866858174.172</v>
      </c>
      <c r="L6006" s="444">
        <f t="shared" ca="1" si="217"/>
        <v>-2.3563260912819976E+16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-2.3563260912819976E+16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-98180253803416.563</v>
      </c>
      <c r="L6007" s="444">
        <f t="shared" ca="1" si="217"/>
        <v>-2.3661441166623392E+16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-2.3661441166623392E+16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-98589338194264.125</v>
      </c>
      <c r="L6008" s="444">
        <f t="shared" ca="1" si="217"/>
        <v>-2.3760030504817656E+16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-2.3760030504817656E+16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-99000127103406.906</v>
      </c>
      <c r="L6009" s="444">
        <f t="shared" ca="1" si="217"/>
        <v>-2.3859030631921064E+16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-2.3859030631921064E+16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-99412627633004.438</v>
      </c>
      <c r="L6010" s="444">
        <f t="shared" ca="1" si="217"/>
        <v>-2.3958443259554068E+16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-2.3958443259554068E+16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-99826846914808.609</v>
      </c>
      <c r="L6011" s="444">
        <f t="shared" ca="1" si="217"/>
        <v>-2.4058270106468876E+16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-2.4058270106468876E+16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-100242792110286.98</v>
      </c>
      <c r="L6012" s="444">
        <f t="shared" ca="1" si="217"/>
        <v>-2.4158512898579164E+16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-2.4158512898579164E+16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-100660470410746.52</v>
      </c>
      <c r="L6013" s="444">
        <f t="shared" ca="1" si="217"/>
        <v>-2.4259173368989912E+16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-2.4259173368989912E+16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-101079889037457.97</v>
      </c>
      <c r="L6014" s="444">
        <f t="shared" ca="1" si="217"/>
        <v>-2.4360253258027368E+16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-2.4360253258027368E+16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-101501055241780.7</v>
      </c>
      <c r="L6015" s="444">
        <f t="shared" ca="1" si="217"/>
        <v>-2.4461754313269148E+16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-2.4461754313269148E+16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-101923976305288.11</v>
      </c>
      <c r="L6016" s="444">
        <f t="shared" ca="1" si="217"/>
        <v>-2.4563678289574436E+16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-2.4563678289574436E+16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-102348659539893.48</v>
      </c>
      <c r="L6017" s="444">
        <f t="shared" ca="1" si="217"/>
        <v>-2.4666026949114328E+16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-2.4666026949114328E+16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-102775112287976.36</v>
      </c>
      <c r="L6018" s="444">
        <f t="shared" ca="1" si="217"/>
        <v>-2.4768802061402304E+16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-2.4768802061402304E+16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-103203341922509.59</v>
      </c>
      <c r="L6019" s="444">
        <f t="shared" ca="1" si="217"/>
        <v>-2.4872005403324812E+16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-2.4872005403324812E+16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-103633355847186.72</v>
      </c>
      <c r="L6020" s="444">
        <f t="shared" ca="1" si="217"/>
        <v>-2.4975638759172E+16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-2.4975638759172E+16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-104065161496550</v>
      </c>
      <c r="L6021" s="444">
        <f t="shared" ca="1" si="217"/>
        <v>-2.5079703920668552E+16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-2.5079703920668552E+16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-104498766336118.97</v>
      </c>
      <c r="L6022" s="444">
        <f t="shared" ca="1" si="217"/>
        <v>-2.5184202687004672E+16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-2.5184202687004672E+16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-104934177862519.47</v>
      </c>
      <c r="L6023" s="444">
        <f t="shared" ca="1" si="217"/>
        <v>-2.5289136864867192E+16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-2.5289136864867192E+16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-105371403603613.3</v>
      </c>
      <c r="L6024" s="444">
        <f t="shared" ca="1" si="217"/>
        <v>-2.5394508268470804E+16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-2.5394508268470804E+16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-105810451118628.34</v>
      </c>
      <c r="L6025" s="444">
        <f t="shared" ca="1" si="217"/>
        <v>-2.5500318719589432E+16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-2.5500318719589432E+16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-106251327998289.3</v>
      </c>
      <c r="L6026" s="444">
        <f t="shared" ca="1" si="217"/>
        <v>-2.560657004758772E+16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-2.560657004758772E+16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-106694041864948.83</v>
      </c>
      <c r="L6027" s="444">
        <f t="shared" ca="1" si="217"/>
        <v>-2.5713264089452668E+16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-2.5713264089452668E+16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-107138600372719.45</v>
      </c>
      <c r="L6028" s="444">
        <f t="shared" ca="1" si="217"/>
        <v>-2.5820402689825388E+16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-2.5820402689825388E+16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-107585011207605.78</v>
      </c>
      <c r="L6029" s="444">
        <f t="shared" ca="1" si="217"/>
        <v>-2.5927987701032992E+16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-2.5927987701032992E+16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-108033282087637.47</v>
      </c>
      <c r="L6030" s="444">
        <f t="shared" ca="1" si="217"/>
        <v>-2.6036020983120628E+16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-2.6036020983120628E+16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-108483420763002.61</v>
      </c>
      <c r="L6031" s="444">
        <f t="shared" ca="1" si="217"/>
        <v>-2.6144504403883632E+16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-2.6144504403883632E+16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-108935435016181.8</v>
      </c>
      <c r="L6032" s="444">
        <f t="shared" ca="1" si="217"/>
        <v>-2.6253439838899812E+16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-2.6253439838899812E+16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-109389332662082.55</v>
      </c>
      <c r="L6033" s="444">
        <f t="shared" ca="1" si="217"/>
        <v>-2.6362829171561896E+16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-2.6362829171561896E+16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-109845121548174.56</v>
      </c>
      <c r="L6034" s="444">
        <f t="shared" ca="1" si="217"/>
        <v>-2.6472674293110072E+16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-2.6472674293110072E+16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-110302809554625.3</v>
      </c>
      <c r="L6035" s="444">
        <f t="shared" ca="1" si="217"/>
        <v>-2.6582977102664696E+16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-2.6582977102664696E+16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-110762404594436.23</v>
      </c>
      <c r="L6036" s="444">
        <f t="shared" ca="1" si="217"/>
        <v>-2.6693739507259132E+16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-2.6693739507259132E+16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-111223914613579.72</v>
      </c>
      <c r="L6037" s="444">
        <f t="shared" ca="1" si="217"/>
        <v>-2.6804963421872712E+16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-2.6804963421872712E+16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-111687347591136.3</v>
      </c>
      <c r="L6038" s="444">
        <f t="shared" ca="1" si="217"/>
        <v>-2.6916650769463848E+16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-2.6916650769463848E+16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-112152711539432.7</v>
      </c>
      <c r="L6039" s="444">
        <f t="shared" ca="1" si="217"/>
        <v>-2.702880348100328E+16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-2.702880348100328E+16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-112620014504180.33</v>
      </c>
      <c r="L6040" s="444">
        <f t="shared" ca="1" si="217"/>
        <v>-2.714142349550746E+16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-2.714142349550746E+16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-113089264564614.42</v>
      </c>
      <c r="L6041" s="444">
        <f t="shared" ca="1" si="217"/>
        <v>-2.7254512760072076E+16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-2.7254512760072076E+16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-113560469833633.64</v>
      </c>
      <c r="L6042" s="444">
        <f t="shared" ca="1" si="217"/>
        <v>-2.7368073229905708E+16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-2.7368073229905708E+16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-114033638457940.45</v>
      </c>
      <c r="L6043" s="444">
        <f t="shared" ca="1" si="217"/>
        <v>-2.7482106868363648E+16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-2.7482106868363648E+16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-114508778618181.86</v>
      </c>
      <c r="L6044" s="444">
        <f t="shared" ca="1" si="217"/>
        <v>-2.7596615646981828E+16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-2.7596615646981828E+16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-114985898529090.95</v>
      </c>
      <c r="L6045" s="444">
        <f t="shared" ca="1" si="217"/>
        <v>-2.771160154551092E+16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-2.771160154551092E+16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-115465006439628.83</v>
      </c>
      <c r="L6046" s="444">
        <f t="shared" ca="1" si="217"/>
        <v>-2.7827066551950548E+16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-2.7827066551950548E+16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-115946110633127.28</v>
      </c>
      <c r="L6047" s="444">
        <f t="shared" ca="1" si="217"/>
        <v>-2.7943012662583676E+16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-2.7943012662583676E+16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-116429219427431.98</v>
      </c>
      <c r="L6048" s="444">
        <f t="shared" ca="1" si="217"/>
        <v>-2.8059441882011108E+16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-2.8059441882011108E+16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-116914341175046.28</v>
      </c>
      <c r="L6049" s="444">
        <f t="shared" ca="1" si="217"/>
        <v>-2.8176356223186156E+16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-2.8176356223186156E+16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-117401484263275.64</v>
      </c>
      <c r="L6050" s="444">
        <f t="shared" ca="1" si="217"/>
        <v>-2.8293757707449432E+16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-2.8293757707449432E+16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-117890657114372.63</v>
      </c>
      <c r="L6051" s="444">
        <f t="shared" ca="1" si="217"/>
        <v>-2.8411648364563804E+16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-2.8411648364563804E+16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-118381868185682.53</v>
      </c>
      <c r="L6052" s="444">
        <f t="shared" ca="1" si="217"/>
        <v>-2.8530030232749488E+16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-2.8530030232749488E+16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-118875125969789.53</v>
      </c>
      <c r="L6053" s="444">
        <f t="shared" ca="1" si="217"/>
        <v>-2.8648905358719276E+16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-2.8648905358719276E+16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-119370438994663.64</v>
      </c>
      <c r="L6054" s="444">
        <f t="shared" ca="1" si="217"/>
        <v>-2.876827579771394E+16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-2.876827579771394E+16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-119867815823808.08</v>
      </c>
      <c r="L6055" s="444">
        <f t="shared" ca="1" si="217"/>
        <v>-2.8888143613537748E+16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-2.8888143613537748E+16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-120367265056407.28</v>
      </c>
      <c r="L6056" s="444">
        <f t="shared" ca="1" si="217"/>
        <v>-2.9008510878594156E+16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-2.9008510878594156E+16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-120868795327475.67</v>
      </c>
      <c r="L6057" s="444">
        <f t="shared" ca="1" si="217"/>
        <v>-2.9129379673921632E+16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-2.9129379673921632E+16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-121372415308006.81</v>
      </c>
      <c r="L6058" s="444">
        <f t="shared" ca="1" si="217"/>
        <v>-2.925075208922964E+16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-2.925075208922964E+16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-121878133705123.5</v>
      </c>
      <c r="L6059" s="444">
        <f t="shared" ca="1" si="217"/>
        <v>-2.9372630222934764E+16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-2.9372630222934764E+16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-122385959262228.2</v>
      </c>
      <c r="L6060" s="444">
        <f t="shared" ca="1" si="217"/>
        <v>-2.9495016182196992E+16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-2.9495016182196992E+16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-122895900759154.13</v>
      </c>
      <c r="L6061" s="444">
        <f t="shared" ca="1" si="217"/>
        <v>-2.9617912082956148E+16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-2.9617912082956148E+16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-123407967012317.28</v>
      </c>
      <c r="L6062" s="444">
        <f t="shared" ca="1" si="217"/>
        <v>-2.9741320049968464E+16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-2.9741320049968464E+16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-123922166874868.59</v>
      </c>
      <c r="L6063" s="444">
        <f t="shared" ca="1" si="217"/>
        <v>-2.9865242216843332E+16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-2.9865242216843332E+16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-124438509236847.23</v>
      </c>
      <c r="L6064" s="444">
        <f t="shared" ca="1" si="217"/>
        <v>-2.998968072608018E+16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-2.998968072608018E+16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-124957003025334.08</v>
      </c>
      <c r="L6065" s="444">
        <f t="shared" ca="1" si="217"/>
        <v>-3.0114637729105516E+16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-3.0114637729105516E+16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-125477657204606.3</v>
      </c>
      <c r="L6066" s="444">
        <f t="shared" ca="1" si="217"/>
        <v>-3.0240115386310124E+16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-3.0240115386310124E+16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-126000480776292.19</v>
      </c>
      <c r="L6067" s="444">
        <f t="shared" ca="1" si="217"/>
        <v>-3.0366115867086416E+16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-3.0366115867086416E+16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-126525482779526.73</v>
      </c>
      <c r="L6068" s="444">
        <f t="shared" ca="1" si="217"/>
        <v>-3.0492641349865944E+16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-3.0492641349865944E+16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-127052672291108.11</v>
      </c>
      <c r="L6069" s="444">
        <f t="shared" ca="1" si="217"/>
        <v>-3.0619694022157052E+16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-3.0619694022157052E+16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-127582058425654.39</v>
      </c>
      <c r="L6070" s="444">
        <f t="shared" ca="1" si="217"/>
        <v>-3.0747276080582708E+16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-3.0747276080582708E+16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-128113650335761.27</v>
      </c>
      <c r="L6071" s="444">
        <f t="shared" ca="1" si="217"/>
        <v>-3.0875389730918468E+16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-3.0875389730918468E+16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-128647457212160.28</v>
      </c>
      <c r="L6072" s="444">
        <f t="shared" ca="1" si="217"/>
        <v>-3.1004037188130628E+16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-3.1004037188130628E+16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-129183488283877.59</v>
      </c>
      <c r="L6073" s="444">
        <f t="shared" ca="1" si="217"/>
        <v>-3.1133220676414504E+16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-3.1133220676414504E+16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-129721752818393.78</v>
      </c>
      <c r="L6074" s="444">
        <f t="shared" ca="1" si="217"/>
        <v>-3.1262942429232896E+16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-3.1262942429232896E+16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-130262260121803.72</v>
      </c>
      <c r="L6075" s="444">
        <f t="shared" ca="1" si="217"/>
        <v>-3.13932046893547E+16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-3.13932046893547E+16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-130805019538977.94</v>
      </c>
      <c r="L6076" s="444">
        <f t="shared" ca="1" si="217"/>
        <v>-3.1524009708893676E+16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-3.1524009708893676E+16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-131350040453723.67</v>
      </c>
      <c r="L6077" s="444">
        <f t="shared" ca="1" si="217"/>
        <v>-3.16553597493474E+16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-3.16553597493474E+16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-131897332288947.5</v>
      </c>
      <c r="L6078" s="444">
        <f t="shared" ca="1" si="217"/>
        <v>-3.1787257081636348E+16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-3.1787257081636348E+16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-132446904506818.13</v>
      </c>
      <c r="L6079" s="444">
        <f t="shared" ca="1" si="217"/>
        <v>-3.1919703986143168E+16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-3.1919703986143168E+16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-132998766608929.86</v>
      </c>
      <c r="L6080" s="444">
        <f t="shared" ca="1" si="217"/>
        <v>-3.2052702752752096E+16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-3.2052702752752096E+16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-133552928136467.08</v>
      </c>
      <c r="L6081" s="444">
        <f t="shared" ca="1" si="217"/>
        <v>-3.2186255680888564E+16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-3.2186255680888564E+16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-134109398670369.02</v>
      </c>
      <c r="L6082" s="444">
        <f t="shared" ca="1" si="217"/>
        <v>-3.2320365079558932E+16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-3.2320365079558932E+16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-134668187831495.55</v>
      </c>
      <c r="L6083" s="444">
        <f t="shared" ca="1" si="217"/>
        <v>-3.2455033267390428E+16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-3.2455033267390428E+16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-135229305280793.45</v>
      </c>
      <c r="L6084" s="444">
        <f t="shared" ca="1" si="217"/>
        <v>-3.259026257267122E+16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-3.259026257267122E+16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-135792760719463.44</v>
      </c>
      <c r="L6085" s="444">
        <f t="shared" ca="1" si="217"/>
        <v>-3.2726055333390684E+16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-3.2726055333390684E+16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-136358563889127.84</v>
      </c>
      <c r="L6086" s="444">
        <f t="shared" ca="1" si="217"/>
        <v>-3.2862413897279812E+16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-3.2862413897279812E+16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-136926724571999.22</v>
      </c>
      <c r="L6087" s="444">
        <f t="shared" ca="1" si="217"/>
        <v>-3.2999340621851812E+16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-3.2999340621851812E+16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-137497252591049.22</v>
      </c>
      <c r="L6088" s="444">
        <f t="shared" ca="1" si="217"/>
        <v>-3.313683787444286E+16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-3.313683787444286E+16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-138070157810178.59</v>
      </c>
      <c r="L6089" s="444">
        <f t="shared" ca="1" si="217"/>
        <v>-3.327490803225304E+16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-3.327490803225304E+16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-138645450134387.67</v>
      </c>
      <c r="L6090" s="444">
        <f t="shared" ca="1" si="217"/>
        <v>-3.3413553482387428E+16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-3.3413553482387428E+16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-139223139509947.63</v>
      </c>
      <c r="L6091" s="444">
        <f t="shared" ca="1" si="217"/>
        <v>-3.3552776621897376E+16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-3.3552776621897376E+16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-139803235924572.38</v>
      </c>
      <c r="L6092" s="444">
        <f t="shared" ca="1" si="217"/>
        <v>-3.3692579857821948E+16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-3.3692579857821948E+16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-140385749407591.45</v>
      </c>
      <c r="L6093" s="444">
        <f t="shared" ca="1" si="217"/>
        <v>-3.383296560722954E+16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-3.383296560722954E+16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-140970690030123.09</v>
      </c>
      <c r="L6094" s="444">
        <f t="shared" ca="1" si="217"/>
        <v>-3.3973936297259664E+16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-3.3973936297259664E+16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-141558067905248.59</v>
      </c>
      <c r="L6095" s="444">
        <f t="shared" ca="1" si="217"/>
        <v>-3.4115494365164912E+16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-3.4115494365164912E+16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-142147893188187.13</v>
      </c>
      <c r="L6096" s="444">
        <f t="shared" ca="1" si="217"/>
        <v>-3.42576422583531E+16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-3.42576422583531E+16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-142740176076471.25</v>
      </c>
      <c r="L6097" s="444">
        <f t="shared" ca="1" si="217"/>
        <v>-3.4400382434429572E+16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-3.4400382434429572E+16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-143334926810123.19</v>
      </c>
      <c r="L6098" s="444">
        <f t="shared" ca="1" si="217"/>
        <v>-3.4543717361239696E+16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-3.4543717361239696E+16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-143932155671832.06</v>
      </c>
      <c r="L6099" s="444">
        <f t="shared" ca="1" si="217"/>
        <v>-3.4687649516911528E+16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-3.4687649516911528E+16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-144531872987131.38</v>
      </c>
      <c r="L6100" s="444">
        <f t="shared" ca="1" si="217"/>
        <v>-3.483218138989866E+16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-3.483218138989866E+16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-145134089124577.75</v>
      </c>
      <c r="L6101" s="444">
        <f t="shared" ca="1" si="217"/>
        <v>-3.4977315479023236E+16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-3.4977315479023236E+16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-145738814495930.13</v>
      </c>
      <c r="L6102" s="444">
        <f t="shared" ca="1" si="217"/>
        <v>-3.5123054293519168E+16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-3.5123054293519168E+16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-146346059556329.88</v>
      </c>
      <c r="L6103" s="444">
        <f t="shared" ca="1" si="217"/>
        <v>-3.5269400353075496E+16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-3.5269400353075496E+16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-146955834804481.22</v>
      </c>
      <c r="L6104" s="444">
        <f t="shared" ca="1" si="217"/>
        <v>-3.5416356187879976E+16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-3.5416356187879976E+16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-147568150782833.22</v>
      </c>
      <c r="L6105" s="444">
        <f t="shared" ca="1" si="217"/>
        <v>-3.5563924338662808E+16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-3.5563924338662808E+16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-148183018077761.69</v>
      </c>
      <c r="L6106" s="444">
        <f t="shared" ca="1" si="217"/>
        <v>-3.5712107356740568E+16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-3.5712107356740568E+16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-148800447319752.34</v>
      </c>
      <c r="L6107" s="444">
        <f t="shared" ca="1" si="217"/>
        <v>-3.586090780406032E+16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-3.586090780406032E+16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-149420449183584.66</v>
      </c>
      <c r="L6108" s="444">
        <f t="shared" ca="1" si="217"/>
        <v>-3.6010328253243904E+16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-3.6010328253243904E+16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-150043034388516.25</v>
      </c>
      <c r="L6109" s="444">
        <f t="shared" ca="1" si="217"/>
        <v>-3.6160371287632424E+16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-3.6160371287632424E+16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-150668213698468.44</v>
      </c>
      <c r="L6110" s="444">
        <f t="shared" ca="1" si="217"/>
        <v>-3.6311039501330896E+16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-3.6311039501330896E+16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-151295997922212.06</v>
      </c>
      <c r="L6111" s="444">
        <f t="shared" ca="1" si="217"/>
        <v>-3.6462335499253112E+16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-3.6462335499253112E+16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-151926397913554.63</v>
      </c>
      <c r="L6112" s="444">
        <f t="shared" ca="1" si="217"/>
        <v>-3.6614261897166664E+16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-3.6614261897166664E+16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-152559424571527.75</v>
      </c>
      <c r="L6113" s="444">
        <f t="shared" ca="1" si="217"/>
        <v>-3.6766821321738192E+16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-3.6766821321738192E+16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-153195088840575.81</v>
      </c>
      <c r="L6114" s="444">
        <f t="shared" ca="1" si="217"/>
        <v>-3.6920016410578768E+16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-3.6920016410578768E+16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-153833401710744.88</v>
      </c>
      <c r="L6115" s="444">
        <f t="shared" ca="1" si="217"/>
        <v>-3.7073849812289512E+16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-3.7073849812289512E+16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-154474374217872.97</v>
      </c>
      <c r="L6116" s="444">
        <f t="shared" ca="1" si="217"/>
        <v>-3.7228324186507384E+16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-3.7228324186507384E+16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-155118017443780.75</v>
      </c>
      <c r="L6117" s="444">
        <f t="shared" ca="1" si="217"/>
        <v>-3.7383442203951168E+16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-3.7383442203951168E+16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-155764342516463.19</v>
      </c>
      <c r="L6118" s="444">
        <f t="shared" ca="1" si="217"/>
        <v>-3.7539206546467632E+16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-3.7539206546467632E+16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-156413360610281.81</v>
      </c>
      <c r="L6119" s="444">
        <f t="shared" ca="1" si="217"/>
        <v>-3.7695619907077912E+16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-3.7695619907077912E+16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-157065082946157.97</v>
      </c>
      <c r="L6120" s="444">
        <f t="shared" ca="1" si="217"/>
        <v>-3.7852684990024072E+16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-3.7852684990024072E+16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-157719520791766.97</v>
      </c>
      <c r="L6121" s="444">
        <f t="shared" ca="1" si="217"/>
        <v>-3.801040451081584E+16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-3.801040451081584E+16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-158376685461732.66</v>
      </c>
      <c r="L6122" s="444">
        <f t="shared" ca="1" si="217"/>
        <v>-3.8168781196277576E+16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-3.8168781196277576E+16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-159036588317823.22</v>
      </c>
      <c r="L6123" s="444">
        <f t="shared" ca="1" si="217"/>
        <v>-3.83278177845954E+16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-3.83278177845954E+16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-159699240769147.5</v>
      </c>
      <c r="L6124" s="444">
        <f t="shared" ca="1" si="217"/>
        <v>-3.8487517025364544E+16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-3.8487517025364544E+16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-160364654272352.25</v>
      </c>
      <c r="L6125" s="444">
        <f t="shared" ca="1" si="217"/>
        <v>-3.8647881679636896E+16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-3.8647881679636896E+16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-161032840331820.41</v>
      </c>
      <c r="L6126" s="444">
        <f t="shared" ca="1" si="217"/>
        <v>-3.880891451996872E+16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-3.880891451996872E+16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-161703810499869.66</v>
      </c>
      <c r="L6127" s="444">
        <f t="shared" ca="1" si="217"/>
        <v>-3.8970618330468592E+16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-3.8970618330468592E+16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-162377576376952.47</v>
      </c>
      <c r="L6128" s="444">
        <f t="shared" ref="L6128:L6250" ca="1" si="222">I6128-J6128+K6128</f>
        <v>-3.9132995906845544E+16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-3.9132995906845544E+16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-163054149611856.44</v>
      </c>
      <c r="L6129" s="444">
        <f t="shared" ca="1" si="222"/>
        <v>-3.92960500564574E+16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-3.92960500564574E+16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-163733541901905.84</v>
      </c>
      <c r="L6130" s="444">
        <f t="shared" ca="1" si="222"/>
        <v>-3.9459783598359304E+16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-3.9459783598359304E+16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-164415764993163.75</v>
      </c>
      <c r="L6131" s="444">
        <f t="shared" ca="1" si="222"/>
        <v>-3.9624199363352464E+16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-3.9624199363352464E+16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-165100830680635.25</v>
      </c>
      <c r="L6132" s="444">
        <f t="shared" ca="1" si="222"/>
        <v>-3.9789300194033096E+16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-3.9789300194033096E+16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-165788750808471.22</v>
      </c>
      <c r="L6133" s="444">
        <f t="shared" ca="1" si="222"/>
        <v>-3.9955088944841568E+16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-3.9955088944841568E+16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-166479537270173.19</v>
      </c>
      <c r="L6134" s="444">
        <f t="shared" ca="1" si="222"/>
        <v>-4.0121568482111744E+16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-4.0121568482111744E+16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-167173202008798.94</v>
      </c>
      <c r="L6135" s="444">
        <f t="shared" ca="1" si="222"/>
        <v>-4.0288741684120544E+16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-4.0288741684120544E+16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-167869757017168.94</v>
      </c>
      <c r="L6136" s="444">
        <f t="shared" ca="1" si="222"/>
        <v>-4.0456611441137712E+16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-4.0456611441137712E+16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-168569214338073.81</v>
      </c>
      <c r="L6137" s="444">
        <f t="shared" ca="1" si="222"/>
        <v>-4.0625180655475784E+16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-4.0625180655475784E+16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-169271586064482.44</v>
      </c>
      <c r="L6138" s="444">
        <f t="shared" ca="1" si="222"/>
        <v>-4.0794452241540264E+16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-4.0794452241540264E+16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-169976884339751.09</v>
      </c>
      <c r="L6139" s="444">
        <f t="shared" ca="1" si="222"/>
        <v>-4.0964429125880016E+16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-4.0964429125880016E+16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-170685121357833.41</v>
      </c>
      <c r="L6140" s="444">
        <f t="shared" ca="1" si="222"/>
        <v>-4.1135114247237848E+16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-4.1135114247237848E+16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-171396309363491.03</v>
      </c>
      <c r="L6141" s="444">
        <f t="shared" ca="1" si="222"/>
        <v>-4.1306510556601336E+16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-4.1306510556601336E+16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-172110460652505.56</v>
      </c>
      <c r="L6142" s="444">
        <f t="shared" ca="1" si="222"/>
        <v>-4.147862101725384E+16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-4.147862101725384E+16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-172827587571891</v>
      </c>
      <c r="L6143" s="444">
        <f t="shared" ca="1" si="222"/>
        <v>-4.1651448604825728E+16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-4.1651448604825728E+16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-173547702520107.19</v>
      </c>
      <c r="L6144" s="444">
        <f t="shared" ca="1" si="222"/>
        <v>-4.1824996307345832E+16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-4.1824996307345832E+16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-174270817947274.31</v>
      </c>
      <c r="L6145" s="444">
        <f t="shared" ca="1" si="222"/>
        <v>-4.1999267125293104E+16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-4.1999267125293104E+16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-174996946355387.94</v>
      </c>
      <c r="L6146" s="444">
        <f t="shared" ca="1" si="222"/>
        <v>-4.2174264071648488E+16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-4.2174264071648488E+16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-175726100298535.38</v>
      </c>
      <c r="L6147" s="444">
        <f t="shared" ca="1" si="222"/>
        <v>-4.2349990171947024E+16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-4.2349990171947024E+16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-176458292383112.59</v>
      </c>
      <c r="L6148" s="444">
        <f t="shared" ca="1" si="222"/>
        <v>-4.2526448464330136E+16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-4.2526448464330136E+16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-177193535268042.22</v>
      </c>
      <c r="L6149" s="444">
        <f t="shared" ca="1" si="222"/>
        <v>-4.2703641999598176E+16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-4.2703641999598176E+16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-177931841664992.41</v>
      </c>
      <c r="L6150" s="444">
        <f t="shared" ca="1" si="222"/>
        <v>-4.2881573841263168E+16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-4.2881573841263168E+16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-178673224338596.53</v>
      </c>
      <c r="L6151" s="444">
        <f t="shared" ca="1" si="222"/>
        <v>-4.3060247065601768E+16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-4.3060247065601768E+16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-179417696106674.03</v>
      </c>
      <c r="L6152" s="444">
        <f t="shared" ca="1" si="222"/>
        <v>-4.323966476170844E+16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-4.323966476170844E+16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-180165269840451.84</v>
      </c>
      <c r="L6153" s="444">
        <f t="shared" ca="1" si="222"/>
        <v>-4.3419830031548888E+16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-4.3419830031548888E+16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-180915958464787.03</v>
      </c>
      <c r="L6154" s="444">
        <f t="shared" ca="1" si="222"/>
        <v>-4.3600745990013672E+16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-4.3600745990013672E+16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-181669774958390.31</v>
      </c>
      <c r="L6155" s="444">
        <f t="shared" ca="1" si="222"/>
        <v>-4.3782415764972064E+16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-4.3782415764972064E+16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-182426732354050.25</v>
      </c>
      <c r="L6156" s="444">
        <f t="shared" ca="1" si="222"/>
        <v>-4.3964842497326112E+16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-4.3964842497326112E+16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-183186843738858.81</v>
      </c>
      <c r="L6157" s="444">
        <f t="shared" ca="1" si="222"/>
        <v>-4.4148029341064968E+16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-4.4148029341064968E+16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-183950122254437.38</v>
      </c>
      <c r="L6158" s="444">
        <f t="shared" ca="1" si="222"/>
        <v>-4.4331979463319408E+16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-4.4331979463319408E+16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-184716581097164.19</v>
      </c>
      <c r="L6159" s="444">
        <f t="shared" ca="1" si="222"/>
        <v>-4.4516696044416576E+16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-4.4516696044416576E+16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-185486233518402.41</v>
      </c>
      <c r="L6160" s="444">
        <f t="shared" ca="1" si="222"/>
        <v>-4.4702182277934976E+16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-4.4702182277934976E+16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-186259092824729.06</v>
      </c>
      <c r="L6161" s="444">
        <f t="shared" ca="1" si="222"/>
        <v>-4.4888441370759704E+16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-4.4888441370759704E+16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-187035172378165.44</v>
      </c>
      <c r="L6162" s="444">
        <f t="shared" ca="1" si="222"/>
        <v>-4.5075476543137872E+16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-4.5075476543137872E+16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-187814485596407.81</v>
      </c>
      <c r="L6163" s="444">
        <f t="shared" ca="1" si="222"/>
        <v>-4.526329102873428E+16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-4.526329102873428E+16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-188597045953059.5</v>
      </c>
      <c r="L6164" s="444">
        <f t="shared" ca="1" si="222"/>
        <v>-4.5451888074687336E+16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-4.5451888074687336E+16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-189382866977863.91</v>
      </c>
      <c r="L6165" s="444">
        <f t="shared" ca="1" si="222"/>
        <v>-4.56412709416652E+16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-4.56412709416652E+16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-190171962256938.34</v>
      </c>
      <c r="L6166" s="444">
        <f t="shared" ca="1" si="222"/>
        <v>-4.5831442903922136E+16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-4.5831442903922136E+16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-190964345433008.91</v>
      </c>
      <c r="L6167" s="444">
        <f t="shared" ca="1" si="222"/>
        <v>-4.6022407249355144E+16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-4.6022407249355144E+16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-191760030205646.44</v>
      </c>
      <c r="L6168" s="444">
        <f t="shared" ca="1" si="222"/>
        <v>-4.6214167279560792E+16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-4.6214167279560792E+16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-192559030331503.31</v>
      </c>
      <c r="L6169" s="444">
        <f t="shared" ca="1" si="222"/>
        <v>-4.6406726309892296E+16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-4.6406726309892296E+16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-193361359624551.22</v>
      </c>
      <c r="L6170" s="444">
        <f t="shared" ca="1" si="222"/>
        <v>-4.6600087669516848E+16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-4.6600087669516848E+16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-194167031956320.19</v>
      </c>
      <c r="L6171" s="444">
        <f t="shared" ca="1" si="222"/>
        <v>-4.6794254701473168E+16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-4.6794254701473168E+16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-194976061256138.19</v>
      </c>
      <c r="L6172" s="444">
        <f t="shared" ca="1" si="222"/>
        <v>-4.6989230762729304E+16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-4.6989230762729304E+16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-195788461511372.09</v>
      </c>
      <c r="L6173" s="444">
        <f t="shared" ca="1" si="222"/>
        <v>-4.718501922424068E+16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-4.718501922424068E+16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-196604246767669.5</v>
      </c>
      <c r="L6174" s="444">
        <f t="shared" ca="1" si="222"/>
        <v>-4.7381623471008352E+16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-4.7381623471008352E+16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-197423431129201.47</v>
      </c>
      <c r="L6175" s="444">
        <f t="shared" ca="1" si="222"/>
        <v>-4.7579046902137552E+16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-4.7579046902137552E+16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-198246028758906.47</v>
      </c>
      <c r="L6176" s="444">
        <f t="shared" ca="1" si="222"/>
        <v>-4.7777292930896456E+16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-4.7777292930896456E+16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-199072053878735.22</v>
      </c>
      <c r="L6177" s="444">
        <f t="shared" ca="1" si="222"/>
        <v>-4.7976364984775192E+16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-4.7976364984775192E+16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-199901520769896.63</v>
      </c>
      <c r="L6178" s="444">
        <f t="shared" ca="1" si="222"/>
        <v>-4.8176266505545088E+16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-4.8176266505545088E+16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-200734443773104.53</v>
      </c>
      <c r="L6179" s="444">
        <f t="shared" ca="1" si="222"/>
        <v>-4.8377000949318192E+16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-4.8377000949318192E+16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-201570837288825.81</v>
      </c>
      <c r="L6180" s="444">
        <f t="shared" ca="1" si="222"/>
        <v>-4.8578571786607016E+16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-4.8578571786607016E+16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-202410715777529.22</v>
      </c>
      <c r="L6181" s="444">
        <f t="shared" ca="1" si="222"/>
        <v>-4.8780982502384544E+16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-4.8780982502384544E+16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-203254093759935.59</v>
      </c>
      <c r="L6182" s="444">
        <f t="shared" ca="1" si="222"/>
        <v>-4.898423659614448E+16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-4.898423659614448E+16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-204100985817268.66</v>
      </c>
      <c r="L6183" s="444">
        <f t="shared" ca="1" si="222"/>
        <v>-4.9188337581961752E+16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-4.9188337581961752E+16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-204951406591507.31</v>
      </c>
      <c r="L6184" s="444">
        <f t="shared" ca="1" si="222"/>
        <v>-4.9393288988553256E+16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-4.9393288988553256E+16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-205805370785638.56</v>
      </c>
      <c r="L6185" s="444">
        <f t="shared" ca="1" si="222"/>
        <v>-4.9599094359338896E+16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-4.9599094359338896E+16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-206662893163912.06</v>
      </c>
      <c r="L6186" s="444">
        <f t="shared" ca="1" si="222"/>
        <v>-4.9805757252502808E+16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-4.9805757252502808E+16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-207523988552095.03</v>
      </c>
      <c r="L6187" s="444">
        <f t="shared" ca="1" si="222"/>
        <v>-5.0013281241054904E+16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-5.0013281241054904E+16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-208388671837728.75</v>
      </c>
      <c r="L6188" s="444">
        <f t="shared" ca="1" si="222"/>
        <v>-5.0221669912892632E+16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-5.0221669912892632E+16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-209256957970385.97</v>
      </c>
      <c r="L6189" s="444">
        <f t="shared" ca="1" si="222"/>
        <v>-5.0430926870863016E+16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-5.0430926870863016E+16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-210128861961929.22</v>
      </c>
      <c r="L6190" s="444">
        <f t="shared" ca="1" si="222"/>
        <v>-5.0641055732824944E+16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-5.0641055732824944E+16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-211004398886770.59</v>
      </c>
      <c r="L6191" s="444">
        <f t="shared" ca="1" si="222"/>
        <v>-5.0852060131711712E+16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-5.0852060131711712E+16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-211883583882132.13</v>
      </c>
      <c r="L6192" s="444">
        <f t="shared" ca="1" si="222"/>
        <v>-5.1063943715593848E+16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-5.1063943715593848E+16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-212766432148307.69</v>
      </c>
      <c r="L6193" s="444">
        <f t="shared" ca="1" si="222"/>
        <v>-5.1276710147742152E+16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-5.1276710147742152E+16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-213652958948925.63</v>
      </c>
      <c r="L6194" s="444">
        <f t="shared" ca="1" si="222"/>
        <v>-5.149036310669108E+16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-5.149036310669108E+16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-214543179611212.84</v>
      </c>
      <c r="L6195" s="444">
        <f t="shared" ca="1" si="222"/>
        <v>-5.1704906286302296E+16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-5.1704906286302296E+16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-215437109526259.56</v>
      </c>
      <c r="L6196" s="444">
        <f t="shared" ca="1" si="222"/>
        <v>-5.1920343395828552E+16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-5.1920343395828552E+16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-216334764149285.63</v>
      </c>
      <c r="L6197" s="444">
        <f t="shared" ca="1" si="222"/>
        <v>-5.213667815997784E+16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-5.213667815997784E+16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-217236158999907.66</v>
      </c>
      <c r="L6198" s="444">
        <f t="shared" ca="1" si="222"/>
        <v>-5.2353914318977744E+16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-5.2353914318977744E+16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-218141309662407.25</v>
      </c>
      <c r="L6199" s="444">
        <f t="shared" ca="1" si="222"/>
        <v>-5.2572055628640152E+16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-5.2572055628640152E+16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-219050231786000.63</v>
      </c>
      <c r="L6200" s="444">
        <f t="shared" ca="1" si="222"/>
        <v>-5.2791105860426152E+16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-5.2791105860426152E+16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-219962941085108.97</v>
      </c>
      <c r="L6201" s="444">
        <f t="shared" ca="1" si="222"/>
        <v>-5.3011068801511264E+16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-5.3011068801511264E+16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-220879453339630.25</v>
      </c>
      <c r="L6202" s="444">
        <f t="shared" ca="1" si="222"/>
        <v>-5.3231948254850896E+16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-5.3231948254850896E+16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-221799784395212.06</v>
      </c>
      <c r="L6203" s="444">
        <f t="shared" ca="1" si="222"/>
        <v>-5.3453748039246112E+16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-5.3453748039246112E+16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-222723950163525.47</v>
      </c>
      <c r="L6204" s="444">
        <f t="shared" ca="1" si="222"/>
        <v>-5.367647198940964E+16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-5.367647198940964E+16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-223651966622540.16</v>
      </c>
      <c r="L6205" s="444">
        <f t="shared" ca="1" si="222"/>
        <v>-5.3900123956032184E+16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-5.3900123956032184E+16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-224583849816800.75</v>
      </c>
      <c r="L6206" s="444">
        <f t="shared" ca="1" si="222"/>
        <v>-5.4124707805848984E+16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-5.4124707805848984E+16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-225519615857704.09</v>
      </c>
      <c r="L6207" s="444">
        <f t="shared" ca="1" si="222"/>
        <v>-5.4350227421706688E+16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-5.4350227421706688E+16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-226459280923777.88</v>
      </c>
      <c r="L6208" s="444">
        <f t="shared" ca="1" si="222"/>
        <v>-5.4576686702630464E+16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-5.4576686702630464E+16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-227402861260960.25</v>
      </c>
      <c r="L6209" s="444">
        <f t="shared" ca="1" si="222"/>
        <v>-5.4804089563891424E+16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-5.4804089563891424E+16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-228350373182880.94</v>
      </c>
      <c r="L6210" s="444">
        <f t="shared" ca="1" si="222"/>
        <v>-5.5032439937074304E+16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-5.5032439937074304E+16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-229301833071142.94</v>
      </c>
      <c r="L6211" s="444">
        <f t="shared" ca="1" si="222"/>
        <v>-5.5261741770145448E+16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-5.5261741770145448E+16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-230257257375606.03</v>
      </c>
      <c r="L6212" s="444">
        <f t="shared" ca="1" si="222"/>
        <v>-5.5491999027521056E+16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-5.5491999027521056E+16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-231216662614671.06</v>
      </c>
      <c r="L6213" s="444">
        <f t="shared" ca="1" si="222"/>
        <v>-5.5723215690135728E+16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-5.5723215690135728E+16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-232180065375565.53</v>
      </c>
      <c r="L6214" s="444">
        <f t="shared" ca="1" si="222"/>
        <v>-5.5955395755511296E+16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-5.5955395755511296E+16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-233147482314630.41</v>
      </c>
      <c r="L6215" s="444">
        <f t="shared" ca="1" si="222"/>
        <v>-5.6188543237825928E+16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-5.6188543237825928E+16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-234118930157608</v>
      </c>
      <c r="L6216" s="444">
        <f t="shared" ca="1" si="222"/>
        <v>-5.6422662167983536E+16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-5.6422662167983536E+16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-235094425699931.44</v>
      </c>
      <c r="L6217" s="444">
        <f t="shared" ca="1" si="222"/>
        <v>-5.6657756593683464E+16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-5.6657756593683464E+16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-236073985807014.44</v>
      </c>
      <c r="L6218" s="444">
        <f t="shared" ca="1" si="222"/>
        <v>-5.689383057949048E+16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-5.689383057949048E+16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-237057627414543.66</v>
      </c>
      <c r="L6219" s="444">
        <f t="shared" ca="1" si="222"/>
        <v>-5.7130888206905024E+16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-5.7130888206905024E+16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-238045367528770.94</v>
      </c>
      <c r="L6220" s="444">
        <f t="shared" ca="1" si="222"/>
        <v>-5.7368933574433792E+16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-5.7368933574433792E+16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-239037223226807.47</v>
      </c>
      <c r="L6221" s="444">
        <f t="shared" ca="1" si="222"/>
        <v>-5.76079707976606E+16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-5.76079707976606E+16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-240033211656919.16</v>
      </c>
      <c r="L6222" s="444">
        <f t="shared" ca="1" si="222"/>
        <v>-5.784800400931752E+16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-5.784800400931752E+16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-241033350038823.03</v>
      </c>
      <c r="L6223" s="444">
        <f t="shared" ca="1" si="222"/>
        <v>-5.8089037359356344E+16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-5.8089037359356344E+16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-242037655663984.75</v>
      </c>
      <c r="L6224" s="444">
        <f t="shared" ca="1" si="222"/>
        <v>-5.8331075015020328E+16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-5.8331075015020328E+16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-243046145895918.03</v>
      </c>
      <c r="L6225" s="444">
        <f t="shared" ca="1" si="222"/>
        <v>-5.8574121160916248E+16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-5.8574121160916248E+16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-244058838170484.38</v>
      </c>
      <c r="L6226" s="444">
        <f t="shared" ca="1" si="222"/>
        <v>-5.8818179999086736E+16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-5.8818179999086736E+16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-245075749996194.72</v>
      </c>
      <c r="L6227" s="444">
        <f t="shared" ca="1" si="222"/>
        <v>-5.9063255749082928E+16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-5.9063255749082928E+16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-246096898954512.22</v>
      </c>
      <c r="L6228" s="444">
        <f t="shared" ca="1" si="222"/>
        <v>-5.930935264803744E+16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-5.930935264803744E+16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-247122302700156</v>
      </c>
      <c r="L6229" s="444">
        <f t="shared" ca="1" si="222"/>
        <v>-5.95564749507376E+16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-5.95564749507376E+16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-248151978961406.63</v>
      </c>
      <c r="L6230" s="444">
        <f t="shared" ca="1" si="222"/>
        <v>-5.9804626929699008E+16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-5.9804626929699008E+16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-249185945540412.53</v>
      </c>
      <c r="L6231" s="444">
        <f t="shared" ca="1" si="222"/>
        <v>-6.0053812875239424E+16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-6.0053812875239424E+16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-250224220313497.59</v>
      </c>
      <c r="L6232" s="444">
        <f t="shared" ca="1" si="222"/>
        <v>-6.030403709555292E+16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-6.030403709555292E+16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-251266821231470.5</v>
      </c>
      <c r="L6233" s="444">
        <f t="shared" ca="1" si="222"/>
        <v>-6.0555303916784392E+16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-6.0555303916784392E+16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-252313766319934.97</v>
      </c>
      <c r="L6234" s="444">
        <f t="shared" ca="1" si="222"/>
        <v>-6.0807617683104328E+16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-6.0807617683104328E+16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-253365073679601.38</v>
      </c>
      <c r="L6235" s="444">
        <f t="shared" ca="1" si="222"/>
        <v>-6.1060982756783928E+16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-6.1060982756783928E+16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-254420761486599.69</v>
      </c>
      <c r="L6236" s="444">
        <f t="shared" ca="1" si="222"/>
        <v>-6.1315403518270528E+16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-6.1315403518270528E+16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-255480847992793.88</v>
      </c>
      <c r="L6237" s="444">
        <f t="shared" ca="1" si="222"/>
        <v>-6.157088436626332E+16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-6.157088436626332E+16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-256545351526097.16</v>
      </c>
      <c r="L6238" s="444">
        <f t="shared" ca="1" si="222"/>
        <v>-6.1827429717789416E+16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-6.1827429717789416E+16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-257614290490789.22</v>
      </c>
      <c r="L6239" s="444">
        <f t="shared" ca="1" si="222"/>
        <v>-6.2085044008280208E+16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-6.2085044008280208E+16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-258687683367834.19</v>
      </c>
      <c r="L6240" s="444">
        <f t="shared" ca="1" si="222"/>
        <v>-6.234373169164804E+16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-6.234373169164804E+16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-259765548715200.19</v>
      </c>
      <c r="L6241" s="444">
        <f t="shared" ca="1" si="222"/>
        <v>-6.260349724036324E+16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-6.260349724036324E+16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-260847905168180.13</v>
      </c>
      <c r="L6242" s="444">
        <f t="shared" ca="1" si="222"/>
        <v>-6.2864345145531424E+16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-6.2864345145531424E+16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-261934771439714.25</v>
      </c>
      <c r="L6243" s="444">
        <f t="shared" ca="1" si="222"/>
        <v>-6.3126279916971136E+16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-6.3126279916971136E+16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-263026166320713.06</v>
      </c>
      <c r="L6244" s="444">
        <f t="shared" ca="1" si="222"/>
        <v>-6.3389306083291848E+16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-6.3389306083291848E+16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-264122108680382.72</v>
      </c>
      <c r="L6245" s="444">
        <f t="shared" ca="1" si="222"/>
        <v>-6.3653428191972232E+16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-6.3653428191972232E+16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-265222617466550.97</v>
      </c>
      <c r="L6246" s="444">
        <f t="shared" ca="1" si="222"/>
        <v>-6.3918650809438784E+16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-6.3918650809438784E+16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-266327711705994.94</v>
      </c>
      <c r="L6247" s="444">
        <f t="shared" ca="1" si="222"/>
        <v>-6.4184978521144776E+16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-6.4184978521144776E+16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-267437410504769.91</v>
      </c>
      <c r="L6248" s="444">
        <f t="shared" ca="1" si="222"/>
        <v>-6.4452415931649544E+16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-6.4452415931649544E+16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-268551733048539.75</v>
      </c>
      <c r="L6249" s="444">
        <f t="shared" ca="1" si="222"/>
        <v>-6.472096766469808E+16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-6.472096766469808E+16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-269670698602908.66</v>
      </c>
      <c r="L6250" s="444">
        <f t="shared" ca="1" si="222"/>
        <v>-6.4990638363300992E+16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3307873.8315095222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40.916666666666664</v>
      </c>
      <c r="C4" s="463">
        <f ca="1">(SUMIFS(H:H,I:I,"&gt;0",L:L,"&lt;0"))</f>
        <v>491</v>
      </c>
      <c r="D4" s="456">
        <f t="array" aca="1" ref="D4" ca="1">INDEX(N:N,MATCH(C4,H:H,0),0)</f>
        <v>66202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3307873.8315095222</v>
      </c>
      <c r="C8" s="447">
        <f t="shared" ref="C8:C71" si="0">SUMIF(G:G,A8,J:J)</f>
        <v>0</v>
      </c>
      <c r="D8" s="447">
        <f ca="1">SUMIF(G:G,1,K:K)</f>
        <v>169237.10317334766</v>
      </c>
      <c r="E8" s="447">
        <f t="shared" ref="E8:E71" ca="1" si="1">B8-C8+D8</f>
        <v>3477110.9346828698</v>
      </c>
      <c r="F8" s="431"/>
      <c r="G8" s="459">
        <v>1</v>
      </c>
      <c r="H8" s="459">
        <v>1</v>
      </c>
      <c r="I8" s="444">
        <f ca="1">B1</f>
        <v>3307873.8315095222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13782.807631289676</v>
      </c>
      <c r="L8" s="444">
        <f t="shared" ref="L8:L262" ca="1" si="3">I8-J8+K8</f>
        <v>3321656.6391408117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3477110.9346828698</v>
      </c>
      <c r="C9" s="447">
        <f t="shared" si="0"/>
        <v>0</v>
      </c>
      <c r="D9" s="447">
        <f ca="1">SUMIF(G:G,2,K:K)</f>
        <v>177895.59456370285</v>
      </c>
      <c r="E9" s="447">
        <f t="shared" ca="1" si="1"/>
        <v>3655006.5292465729</v>
      </c>
      <c r="F9" s="431"/>
      <c r="G9" s="459">
        <v>1</v>
      </c>
      <c r="H9" s="459">
        <v>2</v>
      </c>
      <c r="I9" s="444">
        <f t="shared" ref="I9:I263" ca="1" si="5">L8</f>
        <v>3321656.6391408117</v>
      </c>
      <c r="J9" s="444">
        <f t="array" ref="J9">IFERROR(INDEX('Retirement Calculator'!K:K,MATCH('Lorri 401b'!N9,'Retirement Calculator'!A:A,0),0),0)</f>
        <v>0</v>
      </c>
      <c r="K9" s="444">
        <f t="shared" ca="1" si="2"/>
        <v>13840.235996420051</v>
      </c>
      <c r="L9" s="444">
        <f t="shared" ca="1" si="3"/>
        <v>3335496.8751372318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3655006.5292465729</v>
      </c>
      <c r="C10" s="447">
        <f t="shared" si="0"/>
        <v>0</v>
      </c>
      <c r="D10" s="447">
        <f ca="1">SUMIF(G:G,3,K:K)</f>
        <v>186997.07080638123</v>
      </c>
      <c r="E10" s="447">
        <f t="shared" ca="1" si="1"/>
        <v>3842003.6000529542</v>
      </c>
      <c r="F10" s="431"/>
      <c r="G10" s="459">
        <v>1</v>
      </c>
      <c r="H10" s="459">
        <v>3</v>
      </c>
      <c r="I10" s="444">
        <f t="shared" ca="1" si="5"/>
        <v>3335496.8751372318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13897.903646405131</v>
      </c>
      <c r="L10" s="444">
        <f t="shared" ca="1" si="3"/>
        <v>3349394.7787836371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3842003.6000529542</v>
      </c>
      <c r="C11" s="447">
        <f t="shared" si="0"/>
        <v>0</v>
      </c>
      <c r="D11" s="447">
        <f ca="1">SUMIF(G:G,4,K:K)</f>
        <v>196564.19584716056</v>
      </c>
      <c r="E11" s="447">
        <f t="shared" ca="1" si="1"/>
        <v>4038567.7959001148</v>
      </c>
      <c r="F11" s="431"/>
      <c r="G11" s="459">
        <v>1</v>
      </c>
      <c r="H11" s="459">
        <v>4</v>
      </c>
      <c r="I11" s="444">
        <f t="shared" ca="1" si="5"/>
        <v>3349394.7787836371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13955.811578265155</v>
      </c>
      <c r="L11" s="444">
        <f t="shared" ca="1" si="3"/>
        <v>3363350.590361902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4038567.7959001148</v>
      </c>
      <c r="C12" s="447">
        <f t="shared" si="0"/>
        <v>0</v>
      </c>
      <c r="D12" s="447">
        <f ca="1">SUMIF(G:G,5,K:K)</f>
        <v>206620.79316229801</v>
      </c>
      <c r="E12" s="447">
        <f t="shared" ca="1" si="1"/>
        <v>4245188.5890624132</v>
      </c>
      <c r="F12" s="431"/>
      <c r="G12" s="459">
        <v>1</v>
      </c>
      <c r="H12" s="459">
        <v>5</v>
      </c>
      <c r="I12" s="444">
        <f t="shared" ca="1" si="5"/>
        <v>3363350.590361902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14013.960793174592</v>
      </c>
      <c r="L12" s="444">
        <f t="shared" ca="1" si="3"/>
        <v>3377364.5511550768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4245188.5890624132</v>
      </c>
      <c r="C13" s="447">
        <f t="shared" si="0"/>
        <v>116996.01957289393</v>
      </c>
      <c r="D13" s="447">
        <f ca="1">SUMIF(G:G,6,K:K)</f>
        <v>215721.30468196073</v>
      </c>
      <c r="E13" s="447">
        <f t="shared" ca="1" si="1"/>
        <v>4343913.8741714796</v>
      </c>
      <c r="F13" s="431"/>
      <c r="G13" s="459">
        <v>1</v>
      </c>
      <c r="H13" s="459">
        <v>6</v>
      </c>
      <c r="I13" s="444">
        <f t="shared" ca="1" si="5"/>
        <v>3377364.5511550768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14072.352296479487</v>
      </c>
      <c r="L13" s="444">
        <f t="shared" ca="1" si="3"/>
        <v>3391436.9034515563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4343913.8741714796</v>
      </c>
      <c r="C14" s="447">
        <f t="shared" si="0"/>
        <v>280790.44697494537</v>
      </c>
      <c r="D14" s="447">
        <f ca="1">SUMIF(G:G,7,K:K)</f>
        <v>214520.73384519154</v>
      </c>
      <c r="E14" s="447">
        <f t="shared" ca="1" si="1"/>
        <v>4277644.1610417254</v>
      </c>
      <c r="F14" s="431"/>
      <c r="G14" s="459">
        <v>1</v>
      </c>
      <c r="H14" s="459">
        <v>7</v>
      </c>
      <c r="I14" s="444">
        <f t="shared" ca="1" si="5"/>
        <v>3391436.9034515563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14130.987097714817</v>
      </c>
      <c r="L14" s="444">
        <f t="shared" ca="1" si="3"/>
        <v>3405567.8905492714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4277644.1610417254</v>
      </c>
      <c r="C15" s="447">
        <f t="shared" si="0"/>
        <v>280790.44697494537</v>
      </c>
      <c r="D15" s="447">
        <f ca="1">SUMIF(G:G,8,K:K)</f>
        <v>211130.2495493952</v>
      </c>
      <c r="E15" s="447">
        <f t="shared" ca="1" si="1"/>
        <v>4207983.9636161756</v>
      </c>
      <c r="F15" s="431"/>
      <c r="G15" s="459">
        <v>1</v>
      </c>
      <c r="H15" s="459">
        <v>8</v>
      </c>
      <c r="I15" s="444">
        <f t="shared" ca="1" si="5"/>
        <v>3405567.8905492714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14189.866210621964</v>
      </c>
      <c r="L15" s="444">
        <f t="shared" ca="1" si="3"/>
        <v>3419757.7567598931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4207983.9636161756</v>
      </c>
      <c r="C16" s="447">
        <f t="shared" si="0"/>
        <v>261607.54257494543</v>
      </c>
      <c r="D16" s="447">
        <f ca="1">SUMIF(G:G,9,K:K)</f>
        <v>208052.59784565901</v>
      </c>
      <c r="E16" s="447">
        <f t="shared" ca="1" si="1"/>
        <v>4154429.0188868893</v>
      </c>
      <c r="F16" s="431"/>
      <c r="G16" s="459">
        <v>1</v>
      </c>
      <c r="H16" s="459">
        <v>9</v>
      </c>
      <c r="I16" s="444">
        <f t="shared" ca="1" si="5"/>
        <v>3419757.7567598931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14248.990653166222</v>
      </c>
      <c r="L16" s="444">
        <f t="shared" ca="1" si="3"/>
        <v>3434006.7474130592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4154429.0188868893</v>
      </c>
      <c r="C17" s="447">
        <f t="shared" si="0"/>
        <v>259863.64217494545</v>
      </c>
      <c r="D17" s="447">
        <f ca="1">SUMIF(G:G,10,K:K)</f>
        <v>205401.84648653807</v>
      </c>
      <c r="E17" s="447">
        <f t="shared" ca="1" si="1"/>
        <v>4099967.2231984823</v>
      </c>
      <c r="F17" s="431"/>
      <c r="G17" s="459">
        <v>1</v>
      </c>
      <c r="H17" s="459">
        <v>10</v>
      </c>
      <c r="I17" s="444">
        <f t="shared" ca="1" si="5"/>
        <v>3434006.7474130592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14308.361447554415</v>
      </c>
      <c r="L17" s="444">
        <f t="shared" ca="1" si="3"/>
        <v>3448315.1088606138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4099967.2231984823</v>
      </c>
      <c r="C18" s="447">
        <f t="shared" si="0"/>
        <v>259863.64217494545</v>
      </c>
      <c r="D18" s="447">
        <f ca="1">SUMIF(G:G,11,K:K)</f>
        <v>202615.47765707196</v>
      </c>
      <c r="E18" s="447">
        <f t="shared" ca="1" si="1"/>
        <v>4042719.0586806084</v>
      </c>
      <c r="F18" s="431"/>
      <c r="G18" s="459">
        <v>1</v>
      </c>
      <c r="H18" s="459">
        <v>11</v>
      </c>
      <c r="I18" s="444">
        <f t="shared" ca="1" si="5"/>
        <v>3448315.1088606138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14367.979620252558</v>
      </c>
      <c r="L18" s="444">
        <f t="shared" ca="1" si="3"/>
        <v>3462683.0884808665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4042719.0586806084</v>
      </c>
      <c r="C19" s="447">
        <f t="shared" si="0"/>
        <v>259863.64217494545</v>
      </c>
      <c r="D19" s="447">
        <f ca="1">SUMIF(G:G,12,K:K)</f>
        <v>199686.55291009176</v>
      </c>
      <c r="E19" s="447">
        <f t="shared" ca="1" si="1"/>
        <v>3982541.9694157545</v>
      </c>
      <c r="F19" s="431"/>
      <c r="G19" s="459">
        <v>1</v>
      </c>
      <c r="H19" s="459">
        <v>12</v>
      </c>
      <c r="I19" s="444">
        <f t="shared" ca="1" si="5"/>
        <v>3462683.0884808665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14427.846202003608</v>
      </c>
      <c r="L19" s="444">
        <f t="shared" ca="1" si="3"/>
        <v>3477110.9346828703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3982541.9694157545</v>
      </c>
      <c r="C20" s="447">
        <f t="shared" si="0"/>
        <v>259863.64217494545</v>
      </c>
      <c r="D20" s="447">
        <f ca="1">SUMIF(G:G,13,K:K)</f>
        <v>196607.77881430331</v>
      </c>
      <c r="E20" s="447">
        <f t="shared" ca="1" si="1"/>
        <v>3919286.1060551121</v>
      </c>
      <c r="F20" s="431"/>
      <c r="G20" s="459">
        <v>2</v>
      </c>
      <c r="H20" s="459">
        <v>13</v>
      </c>
      <c r="I20" s="444">
        <f t="shared" ca="1" si="5"/>
        <v>3477110.9346828703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14487.96222784529</v>
      </c>
      <c r="L20" s="444">
        <f t="shared" ca="1" si="3"/>
        <v>3491598.8969107154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3919286.1060551121</v>
      </c>
      <c r="C21" s="447">
        <f t="shared" si="0"/>
        <v>259863.64217494545</v>
      </c>
      <c r="D21" s="447">
        <f ca="1">SUMIF(G:G,14,K:K)</f>
        <v>193371.4887926252</v>
      </c>
      <c r="E21" s="447">
        <f t="shared" ca="1" si="1"/>
        <v>3852793.9526727917</v>
      </c>
      <c r="F21" s="431"/>
      <c r="G21" s="459">
        <v>2</v>
      </c>
      <c r="H21" s="459">
        <v>14</v>
      </c>
      <c r="I21" s="444">
        <f t="shared" ca="1" si="5"/>
        <v>3491598.8969107154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14548.328737127978</v>
      </c>
      <c r="L21" s="444">
        <f t="shared" ca="1" si="3"/>
        <v>3506147.2256478434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3852793.9526727917</v>
      </c>
      <c r="C22" s="447">
        <f t="shared" si="0"/>
        <v>259863.64217494545</v>
      </c>
      <c r="D22" s="447">
        <f ca="1">SUMIF(G:G,15,K:K)</f>
        <v>189969.62403134239</v>
      </c>
      <c r="E22" s="447">
        <f t="shared" ca="1" si="1"/>
        <v>3782899.934529189</v>
      </c>
      <c r="F22" s="431"/>
      <c r="G22" s="459">
        <v>2</v>
      </c>
      <c r="H22" s="459">
        <v>15</v>
      </c>
      <c r="I22" s="444">
        <f t="shared" ca="1" si="5"/>
        <v>3506147.2256478434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14608.946773532682</v>
      </c>
      <c r="L22" s="444">
        <f t="shared" ca="1" si="3"/>
        <v>3520756.1724213762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3782899.934529189</v>
      </c>
      <c r="C23" s="447">
        <f t="shared" si="0"/>
        <v>259863.64217494545</v>
      </c>
      <c r="D23" s="447">
        <f ca="1">SUMIF(G:G,16,K:K)</f>
        <v>186393.71341253535</v>
      </c>
      <c r="E23" s="447">
        <f t="shared" ca="1" si="1"/>
        <v>3709430.0057667792</v>
      </c>
      <c r="F23" s="431"/>
      <c r="G23" s="459">
        <v>2</v>
      </c>
      <c r="H23" s="459">
        <v>16</v>
      </c>
      <c r="I23" s="444">
        <f t="shared" ca="1" si="5"/>
        <v>3520756.1724213762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14669.817385089067</v>
      </c>
      <c r="L23" s="444">
        <f t="shared" ca="1" si="3"/>
        <v>3535425.9898064653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3709430.0057667792</v>
      </c>
      <c r="C24" s="447">
        <f t="shared" si="0"/>
        <v>259863.64217494545</v>
      </c>
      <c r="D24" s="447">
        <f ca="1">SUMIF(G:G,17,K:K)</f>
        <v>182634.85241981465</v>
      </c>
      <c r="E24" s="447">
        <f t="shared" ca="1" si="1"/>
        <v>3632201.2160116485</v>
      </c>
      <c r="F24" s="431"/>
      <c r="G24" s="459">
        <v>2</v>
      </c>
      <c r="H24" s="459">
        <v>17</v>
      </c>
      <c r="I24" s="444">
        <f t="shared" ca="1" si="5"/>
        <v>3535425.9898064653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14730.941624193605</v>
      </c>
      <c r="L24" s="444">
        <f t="shared" ca="1" si="3"/>
        <v>3550156.9314306588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3632201.2160116485</v>
      </c>
      <c r="C25" s="447">
        <f t="shared" si="0"/>
        <v>259863.64217494545</v>
      </c>
      <c r="D25" s="447">
        <f ca="1">SUMIF(G:G,18,K:K)</f>
        <v>178683.68096483281</v>
      </c>
      <c r="E25" s="447">
        <f t="shared" ca="1" si="1"/>
        <v>3551021.2548015355</v>
      </c>
      <c r="F25" s="431"/>
      <c r="G25" s="459">
        <v>2</v>
      </c>
      <c r="H25" s="459">
        <v>18</v>
      </c>
      <c r="I25" s="444">
        <f t="shared" ca="1" si="5"/>
        <v>3550156.9314306588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14792.320547627745</v>
      </c>
      <c r="L25" s="444">
        <f t="shared" ca="1" si="3"/>
        <v>3564949.2519782865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3551021.2548015355</v>
      </c>
      <c r="C26" s="447">
        <f t="shared" si="0"/>
        <v>259863.64217494545</v>
      </c>
      <c r="D26" s="447">
        <f ca="1">SUMIF(G:G,19,K:K)</f>
        <v>174530.36007935795</v>
      </c>
      <c r="E26" s="447">
        <f t="shared" ca="1" si="1"/>
        <v>3465687.9727059477</v>
      </c>
      <c r="F26" s="431"/>
      <c r="G26" s="459">
        <v>2</v>
      </c>
      <c r="H26" s="459">
        <v>19</v>
      </c>
      <c r="I26" s="444">
        <f t="shared" ca="1" si="5"/>
        <v>3564949.2519782865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14853.955216576192</v>
      </c>
      <c r="L26" s="444">
        <f t="shared" ca="1" si="3"/>
        <v>3579803.2071948629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3465687.9727059477</v>
      </c>
      <c r="C27" s="447">
        <f t="shared" si="0"/>
        <v>259863.64217494545</v>
      </c>
      <c r="D27" s="447">
        <f ca="1">SUMIF(G:G,20,K:K)</f>
        <v>170164.54741487032</v>
      </c>
      <c r="E27" s="447">
        <f t="shared" ca="1" si="1"/>
        <v>3375988.8779458725</v>
      </c>
      <c r="F27" s="431"/>
      <c r="G27" s="459">
        <v>2</v>
      </c>
      <c r="H27" s="459">
        <v>20</v>
      </c>
      <c r="I27" s="444">
        <f t="shared" ca="1" si="5"/>
        <v>3579803.2071948629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14915.846696645262</v>
      </c>
      <c r="L27" s="444">
        <f t="shared" ca="1" si="3"/>
        <v>3594719.0538915084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3375988.8779458725</v>
      </c>
      <c r="C28" s="447">
        <f t="shared" si="0"/>
        <v>259863.64217494545</v>
      </c>
      <c r="D28" s="447">
        <f ca="1">SUMIF(G:G,21,K:K)</f>
        <v>165575.37148867143</v>
      </c>
      <c r="E28" s="447">
        <f t="shared" ca="1" si="1"/>
        <v>3281700.6072595981</v>
      </c>
      <c r="F28" s="431"/>
      <c r="G28" s="459">
        <v>2</v>
      </c>
      <c r="H28" s="459">
        <v>21</v>
      </c>
      <c r="I28" s="444">
        <f t="shared" ca="1" si="5"/>
        <v>3594719.0538915084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14977.996057881284</v>
      </c>
      <c r="L28" s="444">
        <f t="shared" ca="1" si="3"/>
        <v>3609697.0499493899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3281700.6072595981</v>
      </c>
      <c r="C29" s="447">
        <f t="shared" si="0"/>
        <v>259863.64217494545</v>
      </c>
      <c r="D29" s="447">
        <f ca="1">SUMIF(G:G,22,K:K)</f>
        <v>160751.40461237502</v>
      </c>
      <c r="E29" s="447">
        <f t="shared" ca="1" si="1"/>
        <v>3182588.3696970274</v>
      </c>
      <c r="F29" s="431"/>
      <c r="G29" s="459">
        <v>2</v>
      </c>
      <c r="H29" s="459">
        <v>22</v>
      </c>
      <c r="I29" s="444">
        <f t="shared" ca="1" si="5"/>
        <v>3609697.0499493899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15040.404374789125</v>
      </c>
      <c r="L29" s="444">
        <f t="shared" ca="1" si="3"/>
        <v>3624737.4543241789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3182588.3696970274</v>
      </c>
      <c r="C30" s="447">
        <f t="shared" si="0"/>
        <v>259863.64217494545</v>
      </c>
      <c r="D30" s="447">
        <f ca="1">SUMIF(G:G,23,K:K)</f>
        <v>155680.63443536864</v>
      </c>
      <c r="E30" s="447">
        <f t="shared" ca="1" si="1"/>
        <v>3078405.3619574504</v>
      </c>
      <c r="F30" s="431"/>
      <c r="G30" s="459">
        <v>2</v>
      </c>
      <c r="H30" s="459">
        <v>23</v>
      </c>
      <c r="I30" s="444">
        <f t="shared" ca="1" si="5"/>
        <v>3624737.4543241789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15103.072726350747</v>
      </c>
      <c r="L30" s="444">
        <f t="shared" ca="1" si="3"/>
        <v>3639840.5270505296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3078405.3619574504</v>
      </c>
      <c r="C31" s="447">
        <f t="shared" si="0"/>
        <v>259863.64217494545</v>
      </c>
      <c r="D31" s="447">
        <f ca="1">SUMIF(G:G,24,K:K)</f>
        <v>150350.43403238451</v>
      </c>
      <c r="E31" s="447">
        <f t="shared" ca="1" si="1"/>
        <v>2968892.1538148895</v>
      </c>
      <c r="F31" s="431"/>
      <c r="G31" s="459">
        <v>2</v>
      </c>
      <c r="H31" s="459">
        <v>24</v>
      </c>
      <c r="I31" s="444">
        <f t="shared" ca="1" si="5"/>
        <v>3639840.5270505296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15166.002196043872</v>
      </c>
      <c r="L31" s="444">
        <f t="shared" ca="1" si="3"/>
        <v>3655006.5292465733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2968892.1538148895</v>
      </c>
      <c r="C32" s="447">
        <f t="shared" si="0"/>
        <v>259863.64217494545</v>
      </c>
      <c r="D32" s="447">
        <f ca="1">SUMIF(G:G,25,K:K)</f>
        <v>144747.53046069376</v>
      </c>
      <c r="E32" s="447">
        <f t="shared" ca="1" si="1"/>
        <v>2853776.0421006382</v>
      </c>
      <c r="F32" s="431"/>
      <c r="G32" s="459">
        <v>3</v>
      </c>
      <c r="H32" s="459">
        <v>25</v>
      </c>
      <c r="I32" s="444">
        <f t="shared" ca="1" si="5"/>
        <v>3655006.5292465733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15229.193871860722</v>
      </c>
      <c r="L32" s="444">
        <f t="shared" ca="1" si="3"/>
        <v>3670235.7231184342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2853776.0421006382</v>
      </c>
      <c r="C33" s="447">
        <f t="shared" si="0"/>
        <v>259863.64217494545</v>
      </c>
      <c r="D33" s="447">
        <f ca="1">SUMIF(G:G,26,K:K)</f>
        <v>138857.97170862695</v>
      </c>
      <c r="E33" s="447">
        <f t="shared" ca="1" si="1"/>
        <v>2732770.3716343199</v>
      </c>
      <c r="F33" s="431"/>
      <c r="G33" s="459">
        <v>3</v>
      </c>
      <c r="H33" s="459">
        <v>26</v>
      </c>
      <c r="I33" s="444">
        <f t="shared" ca="1" si="5"/>
        <v>3670235.7231184342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15292.648846326809</v>
      </c>
      <c r="L33" s="444">
        <f t="shared" ca="1" si="3"/>
        <v>3685528.3719647611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2732770.3716343199</v>
      </c>
      <c r="C34" s="447">
        <f t="shared" si="0"/>
        <v>259863.64217494545</v>
      </c>
      <c r="D34" s="447">
        <f ca="1">SUMIF(G:G,27,K:K)</f>
        <v>132667.09195311845</v>
      </c>
      <c r="E34" s="447">
        <f t="shared" ca="1" si="1"/>
        <v>2605573.8214124925</v>
      </c>
      <c r="F34" s="431"/>
      <c r="G34" s="459">
        <v>3</v>
      </c>
      <c r="H34" s="459">
        <v>27</v>
      </c>
      <c r="I34" s="444">
        <f t="shared" ca="1" si="5"/>
        <v>3685528.3719647611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15356.368216519835</v>
      </c>
      <c r="L34" s="444">
        <f t="shared" ca="1" si="3"/>
        <v>3700884.7401812808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2605573.8214124925</v>
      </c>
      <c r="C35" s="447">
        <f t="shared" si="0"/>
        <v>259863.64217494545</v>
      </c>
      <c r="D35" s="447">
        <f ca="1">SUMIF(G:G,28,K:K)</f>
        <v>126159.47503976058</v>
      </c>
      <c r="E35" s="447">
        <f t="shared" ca="1" si="1"/>
        <v>2471869.6542773079</v>
      </c>
      <c r="F35" s="431"/>
      <c r="G35" s="459">
        <v>3</v>
      </c>
      <c r="H35" s="459">
        <v>28</v>
      </c>
      <c r="I35" s="444">
        <f t="shared" ca="1" si="5"/>
        <v>3700884.7401812808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15420.353084088667</v>
      </c>
      <c r="L35" s="444">
        <f t="shared" ca="1" si="3"/>
        <v>3716305.0932653695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2471869.6542773079</v>
      </c>
      <c r="C36" s="447">
        <f t="shared" si="0"/>
        <v>259863.64217494545</v>
      </c>
      <c r="D36" s="447">
        <f ca="1">SUMIF(G:G,29,K:K)</f>
        <v>119318.91609442804</v>
      </c>
      <c r="E36" s="447">
        <f t="shared" ca="1" si="1"/>
        <v>2331324.9281967906</v>
      </c>
      <c r="F36" s="431"/>
      <c r="G36" s="459">
        <v>3</v>
      </c>
      <c r="H36" s="459">
        <v>29</v>
      </c>
      <c r="I36" s="444">
        <f t="shared" ca="1" si="5"/>
        <v>3716305.0932653695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15484.604555272375</v>
      </c>
      <c r="L36" s="444">
        <f t="shared" ca="1" si="3"/>
        <v>3731789.697820642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2331324.9281967906</v>
      </c>
      <c r="C37" s="447">
        <f t="shared" si="0"/>
        <v>259863.64217494545</v>
      </c>
      <c r="D37" s="447">
        <f ca="1">SUMIF(G:G,30,K:K)</f>
        <v>112128.38117088043</v>
      </c>
      <c r="E37" s="447">
        <f t="shared" ca="1" si="1"/>
        <v>2183589.6671927255</v>
      </c>
      <c r="F37" s="431"/>
      <c r="G37" s="459">
        <v>3</v>
      </c>
      <c r="H37" s="459">
        <v>30</v>
      </c>
      <c r="I37" s="444">
        <f t="shared" ca="1" si="5"/>
        <v>3731789.697820642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15549.12374091934</v>
      </c>
      <c r="L37" s="444">
        <f t="shared" ca="1" si="3"/>
        <v>3747338.8215615614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2183589.6671927255</v>
      </c>
      <c r="C38" s="447">
        <f t="shared" si="0"/>
        <v>259863.64217494545</v>
      </c>
      <c r="D38" s="447">
        <f ca="1">SUMIF(G:G,31,K:K)</f>
        <v>104569.96483385921</v>
      </c>
      <c r="E38" s="447">
        <f t="shared" ca="1" si="1"/>
        <v>2028295.9898516391</v>
      </c>
      <c r="F38" s="431"/>
      <c r="G38" s="459">
        <v>3</v>
      </c>
      <c r="H38" s="459">
        <v>31</v>
      </c>
      <c r="I38" s="444">
        <f t="shared" ca="1" si="5"/>
        <v>3747338.8215615614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15613.911756506504</v>
      </c>
      <c r="L38" s="444">
        <f t="shared" ca="1" si="3"/>
        <v>3762952.7333180681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2028295.9898516391</v>
      </c>
      <c r="C39" s="447">
        <f t="shared" si="0"/>
        <v>259863.64217494545</v>
      </c>
      <c r="D39" s="447">
        <f ca="1">SUMIF(G:G,32,K:K)</f>
        <v>96624.845572055667</v>
      </c>
      <c r="E39" s="447">
        <f t="shared" ca="1" si="1"/>
        <v>1865057.1932487492</v>
      </c>
      <c r="F39" s="431"/>
      <c r="G39" s="459">
        <v>3</v>
      </c>
      <c r="H39" s="459">
        <v>32</v>
      </c>
      <c r="I39" s="444">
        <f t="shared" ca="1" si="5"/>
        <v>3762952.7333180681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15678.969722158619</v>
      </c>
      <c r="L39" s="444">
        <f t="shared" ca="1" si="3"/>
        <v>3778631.7030402268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1865057.1932487492</v>
      </c>
      <c r="C40" s="447">
        <f t="shared" si="0"/>
        <v>259863.64217494545</v>
      </c>
      <c r="D40" s="447">
        <f ca="1">SUMIF(G:G,33,K:K)</f>
        <v>88273.238929921543</v>
      </c>
      <c r="E40" s="447">
        <f t="shared" ca="1" si="1"/>
        <v>1693466.7900037253</v>
      </c>
      <c r="F40" s="431"/>
      <c r="G40" s="459">
        <v>3</v>
      </c>
      <c r="H40" s="459">
        <v>33</v>
      </c>
      <c r="I40" s="444">
        <f t="shared" ca="1" si="5"/>
        <v>3778631.7030402268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15744.298762667613</v>
      </c>
      <c r="L40" s="444">
        <f t="shared" ca="1" si="3"/>
        <v>3794376.0018028943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1693466.7900037253</v>
      </c>
      <c r="C41" s="447">
        <f t="shared" si="0"/>
        <v>259863.64217494545</v>
      </c>
      <c r="D41" s="447">
        <f ca="1">SUMIF(G:G,34,K:K)</f>
        <v>79494.348241614178</v>
      </c>
      <c r="E41" s="447">
        <f t="shared" ca="1" si="1"/>
        <v>1513097.4960703941</v>
      </c>
      <c r="F41" s="431"/>
      <c r="G41" s="459">
        <v>3</v>
      </c>
      <c r="H41" s="459">
        <v>34</v>
      </c>
      <c r="I41" s="444">
        <f t="shared" ca="1" si="5"/>
        <v>3794376.0018028943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15809.900007512058</v>
      </c>
      <c r="L41" s="444">
        <f t="shared" ca="1" si="3"/>
        <v>3810185.9018104062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1513097.4960703941</v>
      </c>
      <c r="C42" s="447">
        <f t="shared" si="0"/>
        <v>259863.64217494545</v>
      </c>
      <c r="D42" s="447">
        <f ca="1">SUMIF(G:G,35,K:K)</f>
        <v>70266.312844396773</v>
      </c>
      <c r="E42" s="447">
        <f t="shared" ca="1" si="1"/>
        <v>1323500.1667398454</v>
      </c>
      <c r="F42" s="431"/>
      <c r="G42" s="459">
        <v>3</v>
      </c>
      <c r="H42" s="459">
        <v>35</v>
      </c>
      <c r="I42" s="444">
        <f t="shared" ca="1" si="5"/>
        <v>3810185.9018104062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15875.774590876692</v>
      </c>
      <c r="L42" s="444">
        <f t="shared" ca="1" si="3"/>
        <v>3826061.6764012831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1323500.1667398454</v>
      </c>
      <c r="C43" s="447">
        <f t="shared" si="0"/>
        <v>259863.64217494545</v>
      </c>
      <c r="D43" s="447">
        <f ca="1">SUMIF(G:G,36,K:K)</f>
        <v>60566.153642537865</v>
      </c>
      <c r="E43" s="447">
        <f t="shared" ca="1" si="1"/>
        <v>1124202.6782074377</v>
      </c>
      <c r="F43" s="431"/>
      <c r="G43" s="459">
        <v>3</v>
      </c>
      <c r="H43" s="459">
        <v>36</v>
      </c>
      <c r="I43" s="444">
        <f t="shared" ca="1" si="5"/>
        <v>3826061.6764012831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15941.923651672012</v>
      </c>
      <c r="L43" s="444">
        <f t="shared" ca="1" si="3"/>
        <v>3842003.6000529551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1124202.6782074377</v>
      </c>
      <c r="C44" s="447">
        <f t="shared" si="0"/>
        <v>259863.64217494545</v>
      </c>
      <c r="D44" s="447">
        <f ca="1">SUMIF(G:G,37,K:K)</f>
        <v>50369.715886156919</v>
      </c>
      <c r="E44" s="447">
        <f t="shared" ca="1" si="1"/>
        <v>914708.75191864918</v>
      </c>
      <c r="F44" s="431"/>
      <c r="G44" s="459">
        <v>4</v>
      </c>
      <c r="H44" s="459">
        <v>37</v>
      </c>
      <c r="I44" s="444">
        <f t="shared" ca="1" si="5"/>
        <v>3842003.6000529551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16008.348333553979</v>
      </c>
      <c r="L44" s="444">
        <f t="shared" ca="1" si="3"/>
        <v>3858011.948386509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914708.75191864918</v>
      </c>
      <c r="C45" s="447">
        <f t="shared" si="0"/>
        <v>259863.64217494545</v>
      </c>
      <c r="D45" s="447">
        <f ca="1">SUMIF(G:G,38,K:K)</f>
        <v>39651.60902252658</v>
      </c>
      <c r="E45" s="447">
        <f t="shared" ca="1" si="1"/>
        <v>694496.71876623027</v>
      </c>
      <c r="F45" s="431"/>
      <c r="G45" s="459">
        <v>4</v>
      </c>
      <c r="H45" s="459">
        <v>38</v>
      </c>
      <c r="I45" s="444">
        <f t="shared" ca="1" si="5"/>
        <v>3858011.948386509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16075.049784943785</v>
      </c>
      <c r="L45" s="444">
        <f t="shared" ca="1" si="3"/>
        <v>3874086.9981714529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694496.71876623027</v>
      </c>
      <c r="C46" s="447">
        <f t="shared" si="0"/>
        <v>259863.64217494545</v>
      </c>
      <c r="D46" s="447">
        <f ca="1">SUMIF(G:G,39,K:K)</f>
        <v>28385.143470053699</v>
      </c>
      <c r="E46" s="447">
        <f t="shared" ca="1" si="1"/>
        <v>463018.22006133851</v>
      </c>
      <c r="F46" s="431"/>
      <c r="G46" s="459">
        <v>4</v>
      </c>
      <c r="H46" s="459">
        <v>39</v>
      </c>
      <c r="I46" s="444">
        <f t="shared" ca="1" si="5"/>
        <v>3874086.9981714529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16142.029159047721</v>
      </c>
      <c r="L46" s="444">
        <f t="shared" ca="1" si="3"/>
        <v>3890229.0273305005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463018.22006133851</v>
      </c>
      <c r="C47" s="447">
        <f t="shared" si="0"/>
        <v>259863.64217494545</v>
      </c>
      <c r="D47" s="447">
        <f ca="1">SUMIF(G:G,40,K:K)</f>
        <v>16542.264157497117</v>
      </c>
      <c r="E47" s="447">
        <f t="shared" ca="1" si="1"/>
        <v>219696.84204389018</v>
      </c>
      <c r="F47" s="431"/>
      <c r="G47" s="459">
        <v>4</v>
      </c>
      <c r="H47" s="459">
        <v>40</v>
      </c>
      <c r="I47" s="444">
        <f t="shared" ca="1" si="5"/>
        <v>3890229.0273305005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16209.287613877086</v>
      </c>
      <c r="L47" s="444">
        <f t="shared" ca="1" si="3"/>
        <v>3906438.3149443776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219696.84204389018</v>
      </c>
      <c r="C48" s="447">
        <f t="shared" si="0"/>
        <v>259863.64217494545</v>
      </c>
      <c r="D48" s="447">
        <f ca="1">SUMIF(G:G,41,K:K)</f>
        <v>4093.4806629258333</v>
      </c>
      <c r="E48" s="447">
        <f t="shared" ca="1" si="1"/>
        <v>-36073.319468129434</v>
      </c>
      <c r="F48" s="431"/>
      <c r="G48" s="459">
        <v>4</v>
      </c>
      <c r="H48" s="459">
        <v>41</v>
      </c>
      <c r="I48" s="444">
        <f t="shared" ca="1" si="5"/>
        <v>3906438.3149443776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16276.826312268242</v>
      </c>
      <c r="L48" s="444">
        <f t="shared" ca="1" si="3"/>
        <v>3922715.1412566458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-36073.319468129434</v>
      </c>
      <c r="C49" s="447">
        <f t="shared" si="0"/>
        <v>259863.64217494545</v>
      </c>
      <c r="D49" s="447">
        <f ca="1">SUMIF(G:G,42,K:K)</f>
        <v>-8992.2062215465176</v>
      </c>
      <c r="E49" s="447">
        <f t="shared" ca="1" si="1"/>
        <v>-304929.16786462138</v>
      </c>
      <c r="F49" s="431"/>
      <c r="G49" s="459">
        <v>4</v>
      </c>
      <c r="H49" s="459">
        <v>42</v>
      </c>
      <c r="I49" s="444">
        <f t="shared" ca="1" si="5"/>
        <v>3922715.1412566458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16344.646421902693</v>
      </c>
      <c r="L49" s="444">
        <f t="shared" ca="1" si="3"/>
        <v>3939059.7876785486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-304929.16786462138</v>
      </c>
      <c r="C50" s="447">
        <f t="shared" si="0"/>
        <v>259863.64217494545</v>
      </c>
      <c r="D50" s="447">
        <f ca="1">SUMIF(G:G,43,K:K)</f>
        <v>-22747.381682114577</v>
      </c>
      <c r="E50" s="447">
        <f t="shared" ca="1" si="1"/>
        <v>-587540.19172168139</v>
      </c>
      <c r="F50" s="431"/>
      <c r="G50" s="459">
        <v>4</v>
      </c>
      <c r="H50" s="459">
        <v>43</v>
      </c>
      <c r="I50" s="444">
        <f t="shared" ca="1" si="5"/>
        <v>3939059.7876785486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16412.749115327286</v>
      </c>
      <c r="L50" s="444">
        <f t="shared" ca="1" si="3"/>
        <v>3955472.536793876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-587540.19172168139</v>
      </c>
      <c r="C51" s="447">
        <f t="shared" si="0"/>
        <v>259863.64217494545</v>
      </c>
      <c r="D51" s="447">
        <f ca="1">SUMIF(G:G,44,K:K)</f>
        <v>-37206.298024941549</v>
      </c>
      <c r="E51" s="447">
        <f t="shared" ca="1" si="1"/>
        <v>-884610.13192156842</v>
      </c>
      <c r="F51" s="431"/>
      <c r="G51" s="459">
        <v>4</v>
      </c>
      <c r="H51" s="459">
        <v>44</v>
      </c>
      <c r="I51" s="444">
        <f t="shared" ca="1" si="5"/>
        <v>3955472.536793876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16481.135569974482</v>
      </c>
      <c r="L51" s="444">
        <f t="shared" ca="1" si="3"/>
        <v>3971953.6723638503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-884610.13192156842</v>
      </c>
      <c r="C52" s="447">
        <f t="shared" si="0"/>
        <v>259863.64217494545</v>
      </c>
      <c r="D52" s="447">
        <f ca="1">SUMIF(G:G,45,K:K)</f>
        <v>-52404.959969180745</v>
      </c>
      <c r="E52" s="447">
        <f t="shared" ca="1" si="1"/>
        <v>-1196878.7340656945</v>
      </c>
      <c r="F52" s="431"/>
      <c r="G52" s="459">
        <v>4</v>
      </c>
      <c r="H52" s="459">
        <v>45</v>
      </c>
      <c r="I52" s="444">
        <f t="shared" ca="1" si="5"/>
        <v>3971953.6723638503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16549.806968182711</v>
      </c>
      <c r="L52" s="444">
        <f t="shared" ca="1" si="3"/>
        <v>3988503.4793320331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-1196878.7340656945</v>
      </c>
      <c r="C53" s="447">
        <f t="shared" si="0"/>
        <v>259863.64217494545</v>
      </c>
      <c r="D53" s="447">
        <f ca="1">SUMIF(G:G,46,K:K)</f>
        <v>-68381.214303750108</v>
      </c>
      <c r="E53" s="447">
        <f t="shared" ca="1" si="1"/>
        <v>-1525123.59054439</v>
      </c>
      <c r="F53" s="431"/>
      <c r="G53" s="459">
        <v>4</v>
      </c>
      <c r="H53" s="459">
        <v>46</v>
      </c>
      <c r="I53" s="444">
        <f t="shared" ca="1" si="5"/>
        <v>3988503.4793320331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16618.764497216805</v>
      </c>
      <c r="L53" s="444">
        <f t="shared" ca="1" si="3"/>
        <v>4005122.2438292499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-1525123.59054439</v>
      </c>
      <c r="C54" s="447">
        <f t="shared" si="0"/>
        <v>259863.64217494545</v>
      </c>
      <c r="D54" s="447">
        <f ca="1">SUMIF(G:G,47,K:K)</f>
        <v>-85174.844131117337</v>
      </c>
      <c r="E54" s="447">
        <f t="shared" ca="1" si="1"/>
        <v>-1870162.0768504529</v>
      </c>
      <c r="F54" s="431"/>
      <c r="G54" s="459">
        <v>4</v>
      </c>
      <c r="H54" s="459">
        <v>47</v>
      </c>
      <c r="I54" s="444">
        <f t="shared" ca="1" si="5"/>
        <v>4005122.2438292499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16688.009349288543</v>
      </c>
      <c r="L54" s="444">
        <f t="shared" ca="1" si="3"/>
        <v>4021810.2531785383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-1870162.0768504529</v>
      </c>
      <c r="C55" s="447">
        <f t="shared" si="0"/>
        <v>259863.64217494545</v>
      </c>
      <c r="D55" s="447">
        <f ca="1">SUMIF(G:G,48,K:K)</f>
        <v>-102827.66793277598</v>
      </c>
      <c r="E55" s="447">
        <f t="shared" ca="1" si="1"/>
        <v>-2232853.3869581744</v>
      </c>
      <c r="F55" s="431"/>
      <c r="G55" s="459">
        <v>4</v>
      </c>
      <c r="H55" s="459">
        <v>48</v>
      </c>
      <c r="I55" s="444">
        <f t="shared" ca="1" si="5"/>
        <v>4021810.2531785383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16757.542721577243</v>
      </c>
      <c r="L55" s="444">
        <f t="shared" ca="1" si="3"/>
        <v>4038567.7959001157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-2232853.3869581744</v>
      </c>
      <c r="C56" s="447">
        <f t="shared" si="0"/>
        <v>259863.64217494545</v>
      </c>
      <c r="D56" s="447">
        <f ca="1">SUMIF(G:G,49,K:K)</f>
        <v>-121383.64370309927</v>
      </c>
      <c r="E56" s="447">
        <f t="shared" ca="1" si="1"/>
        <v>-2614100.672836219</v>
      </c>
      <c r="F56" s="431"/>
      <c r="G56" s="459">
        <f>G55+1</f>
        <v>5</v>
      </c>
      <c r="H56" s="459">
        <v>49</v>
      </c>
      <c r="I56" s="444">
        <f t="shared" ca="1" si="5"/>
        <v>4038567.7959001157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16827.365816250483</v>
      </c>
      <c r="L56" s="444">
        <f t="shared" ca="1" si="3"/>
        <v>4055395.1617163662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-2614100.672836219</v>
      </c>
      <c r="C57" s="447">
        <f t="shared" si="0"/>
        <v>259863.64217494545</v>
      </c>
      <c r="D57" s="447">
        <f ca="1">SUMIF(G:G,50,K:K)</f>
        <v>-140888.97841087976</v>
      </c>
      <c r="E57" s="447">
        <f t="shared" ca="1" si="1"/>
        <v>-3014853.2934220438</v>
      </c>
      <c r="F57" s="431"/>
      <c r="G57" s="459">
        <f t="shared" ref="G57:G67" si="8">G56</f>
        <v>5</v>
      </c>
      <c r="H57" s="459">
        <v>50</v>
      </c>
      <c r="I57" s="444">
        <f t="shared" ca="1" si="5"/>
        <v>4055395.1617163662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16897.479840484859</v>
      </c>
      <c r="L57" s="444">
        <f t="shared" ca="1" si="3"/>
        <v>4072292.6415568511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-3014853.2934220438</v>
      </c>
      <c r="C58" s="447">
        <f t="shared" si="0"/>
        <v>259863.64217494545</v>
      </c>
      <c r="D58" s="447">
        <f ca="1">SUMIF(G:G,51,K:K)</f>
        <v>-161392.24306112877</v>
      </c>
      <c r="E58" s="447">
        <f t="shared" ca="1" si="1"/>
        <v>-3436109.1786581185</v>
      </c>
      <c r="F58" s="431"/>
      <c r="G58" s="459">
        <f t="shared" si="8"/>
        <v>5</v>
      </c>
      <c r="H58" s="459">
        <v>51</v>
      </c>
      <c r="I58" s="444">
        <f t="shared" ca="1" si="5"/>
        <v>4072292.6415568511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16967.886006486879</v>
      </c>
      <c r="L58" s="444">
        <f t="shared" ca="1" si="3"/>
        <v>4089260.5275633382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-3436109.1786581185</v>
      </c>
      <c r="C59" s="447">
        <f t="shared" si="0"/>
        <v>259863.64217494545</v>
      </c>
      <c r="D59" s="447">
        <f ca="1">SUMIF(G:G,52,K:K)</f>
        <v>-182944.49364365591</v>
      </c>
      <c r="E59" s="447">
        <f t="shared" ca="1" si="1"/>
        <v>-3878917.3144767196</v>
      </c>
      <c r="F59" s="431"/>
      <c r="G59" s="459">
        <f t="shared" si="8"/>
        <v>5</v>
      </c>
      <c r="H59" s="459">
        <v>52</v>
      </c>
      <c r="I59" s="444">
        <f t="shared" ca="1" si="5"/>
        <v>4089260.5275633382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17038.585531513912</v>
      </c>
      <c r="L59" s="444">
        <f t="shared" ca="1" si="3"/>
        <v>4106299.1130948523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-3878917.3144767196</v>
      </c>
      <c r="C60" s="447">
        <f t="shared" si="0"/>
        <v>259863.64217494545</v>
      </c>
      <c r="D60" s="447">
        <f ca="1">SUMIF(G:G,53,K:K)</f>
        <v>-205599.39826960786</v>
      </c>
      <c r="E60" s="447">
        <f t="shared" ca="1" si="1"/>
        <v>-4344380.354921273</v>
      </c>
      <c r="F60" s="431"/>
      <c r="G60" s="459">
        <f t="shared" si="8"/>
        <v>5</v>
      </c>
      <c r="H60" s="459">
        <v>53</v>
      </c>
      <c r="I60" s="444">
        <f t="shared" ca="1" si="5"/>
        <v>4106299.1130948523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17109.579637895215</v>
      </c>
      <c r="L60" s="444">
        <f t="shared" ca="1" si="3"/>
        <v>4123408.6927327476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-4344380.354921273</v>
      </c>
      <c r="C61" s="447">
        <f t="shared" si="0"/>
        <v>259863.64217494545</v>
      </c>
      <c r="D61" s="447">
        <f ca="1">SUMIF(G:G,54,K:K)</f>
        <v>-229413.37081255298</v>
      </c>
      <c r="E61" s="447">
        <f t="shared" ca="1" si="1"/>
        <v>-4833657.3679087711</v>
      </c>
      <c r="F61" s="431"/>
      <c r="G61" s="459">
        <f t="shared" si="8"/>
        <v>5</v>
      </c>
      <c r="H61" s="459">
        <v>54</v>
      </c>
      <c r="I61" s="444">
        <f t="shared" ca="1" si="5"/>
        <v>4123408.6927327476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17180.869553053111</v>
      </c>
      <c r="L61" s="444">
        <f t="shared" ca="1" si="3"/>
        <v>4140589.5622858009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-4833657.3679087711</v>
      </c>
      <c r="C62" s="447">
        <f t="shared" si="0"/>
        <v>259863.64217494545</v>
      </c>
      <c r="D62" s="447">
        <f ca="1">SUMIF(G:G,55,K:K)</f>
        <v>-254445.71138689856</v>
      </c>
      <c r="E62" s="447">
        <f t="shared" ca="1" si="1"/>
        <v>-5347966.7214706149</v>
      </c>
      <c r="F62" s="431"/>
      <c r="G62" s="459">
        <f t="shared" si="8"/>
        <v>5</v>
      </c>
      <c r="H62" s="459">
        <v>55</v>
      </c>
      <c r="I62" s="444">
        <f t="shared" ca="1" si="5"/>
        <v>4140589.5622858009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17252.456509524171</v>
      </c>
      <c r="L62" s="444">
        <f t="shared" ca="1" si="3"/>
        <v>4157842.018795325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-5347966.7214706149</v>
      </c>
      <c r="C63" s="447">
        <f t="shared" si="0"/>
        <v>259863.64217494545</v>
      </c>
      <c r="D63" s="447">
        <f ca="1">SUMIF(G:G,56,K:K)</f>
        <v>-280758.75401344959</v>
      </c>
      <c r="E63" s="447">
        <f t="shared" ca="1" si="1"/>
        <v>-5888589.11765901</v>
      </c>
      <c r="F63" s="431"/>
      <c r="G63" s="459">
        <f t="shared" si="8"/>
        <v>5</v>
      </c>
      <c r="H63" s="459">
        <v>56</v>
      </c>
      <c r="I63" s="444">
        <f t="shared" ca="1" si="5"/>
        <v>4157842.018795325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17324.34174498052</v>
      </c>
      <c r="L63" s="444">
        <f t="shared" ca="1" si="3"/>
        <v>4175166.3605403053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-5888589.11765901</v>
      </c>
      <c r="C64" s="447">
        <f t="shared" si="0"/>
        <v>259863.64217494545</v>
      </c>
      <c r="D64" s="447">
        <f ca="1">SUMIF(G:G,57,K:K)</f>
        <v>-308418.02183981799</v>
      </c>
      <c r="E64" s="447">
        <f t="shared" ca="1" si="1"/>
        <v>-6456870.7816737732</v>
      </c>
      <c r="F64" s="431"/>
      <c r="G64" s="459">
        <f t="shared" si="8"/>
        <v>5</v>
      </c>
      <c r="H64" s="459">
        <v>57</v>
      </c>
      <c r="I64" s="444">
        <f t="shared" ca="1" si="5"/>
        <v>4175166.3605403053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17396.526502251272</v>
      </c>
      <c r="L64" s="444">
        <f t="shared" ca="1" si="3"/>
        <v>4192562.8870425564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-6456870.7816737732</v>
      </c>
      <c r="C65" s="447">
        <f t="shared" si="0"/>
        <v>259863.64217494545</v>
      </c>
      <c r="D65" s="447">
        <f ca="1">SUMIF(G:G,58,K:K)</f>
        <v>-337492.39030220243</v>
      </c>
      <c r="E65" s="447">
        <f t="shared" ca="1" si="1"/>
        <v>-7054226.8141509211</v>
      </c>
      <c r="F65" s="431"/>
      <c r="G65" s="459">
        <f t="shared" si="8"/>
        <v>5</v>
      </c>
      <c r="H65" s="459">
        <v>58</v>
      </c>
      <c r="I65" s="444">
        <f t="shared" ca="1" si="5"/>
        <v>4192562.8870425564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17469.012029343983</v>
      </c>
      <c r="L65" s="444">
        <f t="shared" ca="1" si="3"/>
        <v>4210031.8990719002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-7054226.8141509211</v>
      </c>
      <c r="C66" s="447">
        <f t="shared" si="0"/>
        <v>259863.64217494545</v>
      </c>
      <c r="D66" s="447">
        <f ca="1">SUMIF(G:G,59,K:K)</f>
        <v>-368054.25863483525</v>
      </c>
      <c r="E66" s="447">
        <f t="shared" ca="1" si="1"/>
        <v>-7682144.7149607018</v>
      </c>
      <c r="F66" s="431"/>
      <c r="G66" s="459">
        <f t="shared" si="8"/>
        <v>5</v>
      </c>
      <c r="H66" s="459">
        <v>59</v>
      </c>
      <c r="I66" s="444">
        <f t="shared" ca="1" si="5"/>
        <v>4210031.8990719002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17541.799579466249</v>
      </c>
      <c r="L66" s="444">
        <f t="shared" ca="1" si="3"/>
        <v>4227573.6986513669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-7682144.7149607018</v>
      </c>
      <c r="C67" s="447">
        <f t="shared" si="0"/>
        <v>259863.64217494545</v>
      </c>
      <c r="D67" s="447">
        <f t="shared" ref="D67:D71" ca="1" si="9">SUMIF(G:G,60,K:K)</f>
        <v>-400179.73015417747</v>
      </c>
      <c r="E67" s="447">
        <f t="shared" ca="1" si="1"/>
        <v>-8342188.0872898242</v>
      </c>
      <c r="F67" s="431"/>
      <c r="G67" s="459">
        <f t="shared" si="8"/>
        <v>5</v>
      </c>
      <c r="H67" s="459">
        <v>60</v>
      </c>
      <c r="I67" s="444">
        <f t="shared" ca="1" si="5"/>
        <v>4227573.6986513669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17614.890411047363</v>
      </c>
      <c r="L67" s="444">
        <f t="shared" ca="1" si="3"/>
        <v>4245188.5890624141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-8342188.0872898242</v>
      </c>
      <c r="C68" s="447">
        <f t="shared" si="0"/>
        <v>259863.64217494545</v>
      </c>
      <c r="D68" s="447">
        <f t="shared" ca="1" si="9"/>
        <v>-400179.73015417747</v>
      </c>
      <c r="E68" s="447">
        <f t="shared" ca="1" si="1"/>
        <v>-9002231.4596189465</v>
      </c>
      <c r="F68" s="431"/>
      <c r="G68" s="459">
        <f>G67+1</f>
        <v>6</v>
      </c>
      <c r="H68" s="459">
        <v>61</v>
      </c>
      <c r="I68" s="444">
        <f t="shared" ca="1" si="5"/>
        <v>4245188.5890624141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17688.285787760058</v>
      </c>
      <c r="L68" s="444">
        <f t="shared" ca="1" si="3"/>
        <v>4262876.8748501744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-9002231.4596189465</v>
      </c>
      <c r="C69" s="447">
        <f t="shared" si="0"/>
        <v>259863.64217494545</v>
      </c>
      <c r="D69" s="447">
        <f t="shared" ca="1" si="9"/>
        <v>-400179.73015417747</v>
      </c>
      <c r="E69" s="447">
        <f t="shared" ca="1" si="1"/>
        <v>-9662274.8319480699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4262876.8748501744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17761.986978542394</v>
      </c>
      <c r="L69" s="444">
        <f t="shared" ca="1" si="3"/>
        <v>4280638.8618287165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-9662274.8319480699</v>
      </c>
      <c r="C70" s="447">
        <f t="shared" si="0"/>
        <v>259863.64217494545</v>
      </c>
      <c r="D70" s="447">
        <f t="shared" ca="1" si="9"/>
        <v>-400179.73015417747</v>
      </c>
      <c r="E70" s="447">
        <f t="shared" ca="1" si="1"/>
        <v>-10322318.204277193</v>
      </c>
      <c r="F70" s="431"/>
      <c r="G70" s="459">
        <f t="shared" si="10"/>
        <v>6</v>
      </c>
      <c r="H70" s="459">
        <v>63</v>
      </c>
      <c r="I70" s="444">
        <f t="shared" ca="1" si="5"/>
        <v>4280638.8618287165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17835.995257619652</v>
      </c>
      <c r="L70" s="444">
        <f t="shared" ca="1" si="3"/>
        <v>4298474.8570863362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-10322318.204277193</v>
      </c>
      <c r="C71" s="447">
        <f t="shared" si="0"/>
        <v>259863.64217494545</v>
      </c>
      <c r="D71" s="447">
        <f t="shared" ca="1" si="9"/>
        <v>-400179.73015417747</v>
      </c>
      <c r="E71" s="447">
        <f t="shared" ca="1" si="1"/>
        <v>-10982361.576606316</v>
      </c>
      <c r="F71" s="431"/>
      <c r="G71" s="459">
        <f t="shared" si="10"/>
        <v>6</v>
      </c>
      <c r="H71" s="459">
        <v>64</v>
      </c>
      <c r="I71" s="444">
        <f t="shared" ca="1" si="5"/>
        <v>4298474.8570863362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17910.311904526399</v>
      </c>
      <c r="L71" s="444">
        <f t="shared" ca="1" si="3"/>
        <v>4316385.1689908626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4316385.1689908626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17984.938204128593</v>
      </c>
      <c r="L72" s="444">
        <f t="shared" ca="1" si="3"/>
        <v>4334370.1071949909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4334370.1071949909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18059.875446645794</v>
      </c>
      <c r="L73" s="444">
        <f t="shared" ca="1" si="3"/>
        <v>4352429.9826416364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4352429.9826416364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18135.124927673485</v>
      </c>
      <c r="L74" s="444">
        <f t="shared" ca="1" si="3"/>
        <v>4370565.1075693099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4370565.1075693099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18113.191265228044</v>
      </c>
      <c r="L75" s="444">
        <f t="shared" ca="1" si="3"/>
        <v>4365279.0949199591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4365279.0949199591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18091.166212522417</v>
      </c>
      <c r="L76" s="444">
        <f t="shared" ca="1" si="3"/>
        <v>4359971.0572179025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4359971.0572179025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18069.049388763848</v>
      </c>
      <c r="L77" s="444">
        <f t="shared" ca="1" si="3"/>
        <v>4354640.902692087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4354640.902692087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18046.84041157295</v>
      </c>
      <c r="L78" s="444">
        <f t="shared" ca="1" si="3"/>
        <v>4349288.5391890807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4349288.5391890807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18024.53889697709</v>
      </c>
      <c r="L79" s="444">
        <f t="shared" ca="1" si="3"/>
        <v>4343913.8741714787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4343913.8741714787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18002.144459403749</v>
      </c>
      <c r="L80" s="444">
        <f t="shared" ca="1" si="3"/>
        <v>4338516.8147163037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4338516.8147163037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17979.656711673852</v>
      </c>
      <c r="L81" s="444">
        <f t="shared" ca="1" si="3"/>
        <v>4333097.267513399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4333097.267513399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17957.075264995085</v>
      </c>
      <c r="L82" s="444">
        <f t="shared" ca="1" si="3"/>
        <v>4327655.138863815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4327655.138863815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17934.399728955148</v>
      </c>
      <c r="L83" s="444">
        <f t="shared" ca="1" si="3"/>
        <v>4322190.3346781908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4322190.3346781908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17911.629711515048</v>
      </c>
      <c r="L84" s="444">
        <f t="shared" ca="1" si="3"/>
        <v>4316702.760475127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4316702.760475127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17888.764819002285</v>
      </c>
      <c r="L85" s="444">
        <f t="shared" ca="1" si="3"/>
        <v>4311192.3213795507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4311192.3213795507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17865.80465610405</v>
      </c>
      <c r="L86" s="444">
        <f t="shared" ca="1" si="3"/>
        <v>4305658.9221210759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4305658.9221210759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17842.748825860403</v>
      </c>
      <c r="L87" s="444">
        <f t="shared" ca="1" si="3"/>
        <v>4300102.4670323571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4300102.4670323571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17819.596929657408</v>
      </c>
      <c r="L88" s="444">
        <f t="shared" ca="1" si="3"/>
        <v>4294522.8600474354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4294522.8600474354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17796.348567220233</v>
      </c>
      <c r="L89" s="444">
        <f t="shared" ca="1" si="3"/>
        <v>4288920.0047000768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4288920.0047000768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17773.003336606242</v>
      </c>
      <c r="L90" s="444">
        <f t="shared" ca="1" si="3"/>
        <v>4283293.8041221043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4283293.8041221043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17749.560834198022</v>
      </c>
      <c r="L91" s="444">
        <f t="shared" ca="1" si="3"/>
        <v>4277644.1610417236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4277644.1610417236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17726.020654696436</v>
      </c>
      <c r="L92" s="444">
        <f t="shared" ca="1" si="3"/>
        <v>4271970.9777818406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4271970.9777818406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17702.382391113591</v>
      </c>
      <c r="L93" s="444">
        <f t="shared" ca="1" si="3"/>
        <v>4266274.1562583754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4266274.1562583754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17678.645634765817</v>
      </c>
      <c r="L94" s="444">
        <f t="shared" ca="1" si="3"/>
        <v>4260553.5979785621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4260553.5979785621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17654.809975266595</v>
      </c>
      <c r="L95" s="444">
        <f t="shared" ca="1" si="3"/>
        <v>4254809.2040392496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4254809.2040392496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17630.87500051946</v>
      </c>
      <c r="L96" s="444">
        <f t="shared" ca="1" si="3"/>
        <v>4249040.8751251902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4249040.8751251902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17606.840296710881</v>
      </c>
      <c r="L97" s="444">
        <f t="shared" ca="1" si="3"/>
        <v>4243248.5115073221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4243248.5115073221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17582.705448303095</v>
      </c>
      <c r="L98" s="444">
        <f t="shared" ca="1" si="3"/>
        <v>4237432.0130410464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4237432.0130410464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17558.470038026946</v>
      </c>
      <c r="L99" s="444">
        <f t="shared" ca="1" si="3"/>
        <v>4231591.279164494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4231591.279164494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17534.133646874645</v>
      </c>
      <c r="L100" s="444">
        <f t="shared" ca="1" si="3"/>
        <v>4225726.2088967897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4225726.2088967897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17509.695854092544</v>
      </c>
      <c r="L101" s="444">
        <f t="shared" ca="1" si="3"/>
        <v>4219836.7008363036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4219836.7008363036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17485.156237173851</v>
      </c>
      <c r="L102" s="444">
        <f t="shared" ca="1" si="3"/>
        <v>4213922.6531588985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4213922.6531588985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17460.514371851332</v>
      </c>
      <c r="L103" s="444">
        <f t="shared" ca="1" si="3"/>
        <v>4207983.9636161709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4207983.9636161709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17435.769832089965</v>
      </c>
      <c r="L104" s="444">
        <f t="shared" ca="1" si="3"/>
        <v>4202020.5295336815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4202020.5295336815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17418.188441746261</v>
      </c>
      <c r="L105" s="444">
        <f t="shared" ca="1" si="3"/>
        <v>4197783.414460849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4197783.414460849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17400.533795609459</v>
      </c>
      <c r="L106" s="444">
        <f t="shared" ca="1" si="3"/>
        <v>4193528.6447418798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4193528.6447418798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17382.805588447089</v>
      </c>
      <c r="L107" s="444">
        <f t="shared" ca="1" si="3"/>
        <v>4189256.146815748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4189256.146815748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17365.003513754869</v>
      </c>
      <c r="L108" s="444">
        <f t="shared" ca="1" si="3"/>
        <v>4184965.8468149239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4184965.8468149239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17347.127263751438</v>
      </c>
      <c r="L109" s="444">
        <f t="shared" ca="1" si="3"/>
        <v>4180657.6705640964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4180657.6705640964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17329.176529372991</v>
      </c>
      <c r="L110" s="444">
        <f t="shared" ca="1" si="3"/>
        <v>4176331.5435788906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4176331.5435788906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17311.151000267964</v>
      </c>
      <c r="L111" s="444">
        <f t="shared" ca="1" si="3"/>
        <v>4171987.3910645796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4171987.3910645796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17293.05036479167</v>
      </c>
      <c r="L112" s="444">
        <f t="shared" ca="1" si="3"/>
        <v>4167625.1379147926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4167625.1379147926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17274.874310000891</v>
      </c>
      <c r="L113" s="444">
        <f t="shared" ca="1" si="3"/>
        <v>4163244.7087102146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4163244.7087102146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17256.622521648482</v>
      </c>
      <c r="L114" s="444">
        <f t="shared" ca="1" si="3"/>
        <v>4158846.0277172844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4158846.0277172844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17238.294684177938</v>
      </c>
      <c r="L115" s="444">
        <f t="shared" ca="1" si="3"/>
        <v>4154429.0188868833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4154429.0188868833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17219.890480717935</v>
      </c>
      <c r="L116" s="444">
        <f t="shared" ca="1" si="3"/>
        <v>4149993.6058530225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4149993.6058530225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17201.409593076849</v>
      </c>
      <c r="L117" s="444">
        <f t="shared" ca="1" si="3"/>
        <v>4145539.7119315206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4145539.7119315206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17182.851701737258</v>
      </c>
      <c r="L118" s="444">
        <f t="shared" ca="1" si="3"/>
        <v>4141067.2601186791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4141067.2601186791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17164.216485850418</v>
      </c>
      <c r="L119" s="444">
        <f t="shared" ca="1" si="3"/>
        <v>4136576.1730899508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4136576.1730899508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17145.503623230714</v>
      </c>
      <c r="L120" s="444">
        <f t="shared" ca="1" si="3"/>
        <v>4132066.3731986028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4132066.3731986028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17126.712790350099</v>
      </c>
      <c r="L121" s="444">
        <f t="shared" ca="1" si="3"/>
        <v>4127537.7824743739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4127537.7824743739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17107.843662332478</v>
      </c>
      <c r="L122" s="444">
        <f t="shared" ca="1" si="3"/>
        <v>4122990.3226221274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4122990.3226221274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17088.895912948115</v>
      </c>
      <c r="L123" s="444">
        <f t="shared" ca="1" si="3"/>
        <v>4118423.9150204966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4118423.9150204966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17069.869214607992</v>
      </c>
      <c r="L124" s="444">
        <f t="shared" ca="1" si="3"/>
        <v>4113838.4807205256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4113838.4807205256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17050.763238358108</v>
      </c>
      <c r="L125" s="444">
        <f t="shared" ca="1" si="3"/>
        <v>4109233.9404443051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4109233.9404443051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17031.577653873857</v>
      </c>
      <c r="L126" s="444">
        <f t="shared" ca="1" si="3"/>
        <v>4104610.2145835999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4104610.2145835999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17012.312129454254</v>
      </c>
      <c r="L127" s="444">
        <f t="shared" ca="1" si="3"/>
        <v>4099967.2231984753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4099967.2231984753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16992.966332016236</v>
      </c>
      <c r="L128" s="444">
        <f t="shared" ca="1" si="3"/>
        <v>4095304.8860159125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4095304.8860159125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16973.539927088888</v>
      </c>
      <c r="L129" s="444">
        <f t="shared" ca="1" si="3"/>
        <v>4090623.1224284228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4090623.1224284228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16954.032578807684</v>
      </c>
      <c r="L130" s="444">
        <f t="shared" ca="1" si="3"/>
        <v>4085921.8514926517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4085921.8514926517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16934.44394990864</v>
      </c>
      <c r="L131" s="444">
        <f t="shared" ca="1" si="3"/>
        <v>4081200.9919279814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4081200.9919279814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16914.773701722512</v>
      </c>
      <c r="L132" s="444">
        <f t="shared" ca="1" si="3"/>
        <v>4076460.4621151253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4076460.4621151253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16895.021494168945</v>
      </c>
      <c r="L133" s="444">
        <f t="shared" ca="1" si="3"/>
        <v>4071700.1800947152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4071700.1800947152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16875.186985750566</v>
      </c>
      <c r="L134" s="444">
        <f t="shared" ca="1" si="3"/>
        <v>4066920.063565887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4066920.063565887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16855.269833547118</v>
      </c>
      <c r="L135" s="444">
        <f t="shared" ca="1" si="3"/>
        <v>4062120.0298848553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4062120.0298848553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16835.269693209484</v>
      </c>
      <c r="L136" s="444">
        <f t="shared" ca="1" si="3"/>
        <v>4057299.9960634857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4057299.9960634857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16815.186218953779</v>
      </c>
      <c r="L137" s="444">
        <f t="shared" ca="1" si="3"/>
        <v>4052459.8787678606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4052459.8787678606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16795.019063555341</v>
      </c>
      <c r="L138" s="444">
        <f t="shared" ca="1" si="3"/>
        <v>4047599.5943168369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4047599.5943168369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16774.76787834274</v>
      </c>
      <c r="L139" s="444">
        <f t="shared" ca="1" si="3"/>
        <v>4042719.058680601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4042719.058680601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16754.432313191759</v>
      </c>
      <c r="L140" s="444">
        <f t="shared" ca="1" si="3"/>
        <v>4037818.1874792138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4037818.1874792138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16734.012016519311</v>
      </c>
      <c r="L141" s="444">
        <f t="shared" ca="1" si="3"/>
        <v>4032896.8959811544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4032896.8959811544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16713.506635277397</v>
      </c>
      <c r="L142" s="444">
        <f t="shared" ca="1" si="3"/>
        <v>4027955.0991018531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4027955.0991018531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16692.915814946977</v>
      </c>
      <c r="L143" s="444">
        <f t="shared" ca="1" si="3"/>
        <v>4022992.7114022211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4022992.7114022211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16672.239199531839</v>
      </c>
      <c r="L144" s="444">
        <f t="shared" ca="1" si="3"/>
        <v>4018009.647087174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4018009.647087174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16651.476431552481</v>
      </c>
      <c r="L145" s="444">
        <f t="shared" ca="1" si="3"/>
        <v>4013005.8200041475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4013005.8200041475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16630.62715203987</v>
      </c>
      <c r="L146" s="444">
        <f t="shared" ca="1" si="3"/>
        <v>4007981.1436416083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4007981.1436416083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16609.691000529288</v>
      </c>
      <c r="L147" s="444">
        <f t="shared" ca="1" si="3"/>
        <v>4002935.5311275586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4002935.5311275586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16588.667615054084</v>
      </c>
      <c r="L148" s="444">
        <f t="shared" ca="1" si="3"/>
        <v>3997868.8952280339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3997868.8952280339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16567.556632139396</v>
      </c>
      <c r="L149" s="444">
        <f t="shared" ca="1" si="3"/>
        <v>3992781.1483455943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3992781.1483455943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16546.357686795898</v>
      </c>
      <c r="L150" s="444">
        <f t="shared" ca="1" si="3"/>
        <v>3987672.2025178112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3987672.2025178112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16525.070412513465</v>
      </c>
      <c r="L151" s="444">
        <f t="shared" ca="1" si="3"/>
        <v>3982541.9694157457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3982541.9694157457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16503.694441254862</v>
      </c>
      <c r="L152" s="444">
        <f t="shared" ca="1" si="3"/>
        <v>3977390.3603424216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3977390.3603424216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16482.229403449346</v>
      </c>
      <c r="L153" s="444">
        <f t="shared" ca="1" si="3"/>
        <v>3972217.2862312919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3972217.2862312919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16460.674927986303</v>
      </c>
      <c r="L154" s="444">
        <f t="shared" ca="1" si="3"/>
        <v>3967022.6576446993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3967022.6576446993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16439.030642208836</v>
      </c>
      <c r="L155" s="444">
        <f t="shared" ca="1" si="3"/>
        <v>3961806.3847723291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3961806.3847723291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16417.296171907292</v>
      </c>
      <c r="L156" s="444">
        <f t="shared" ca="1" si="3"/>
        <v>3956568.3774296576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3956568.3774296576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16395.471141312828</v>
      </c>
      <c r="L157" s="444">
        <f t="shared" ca="1" si="3"/>
        <v>3951308.5450563915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3951308.5450563915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16373.555173090888</v>
      </c>
      <c r="L158" s="444">
        <f t="shared" ca="1" si="3"/>
        <v>3946026.7967149033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3946026.7967149033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16351.547888334686</v>
      </c>
      <c r="L159" s="444">
        <f t="shared" ca="1" si="3"/>
        <v>3940723.0410886593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3940723.0410886593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16329.448906558666</v>
      </c>
      <c r="L160" s="444">
        <f t="shared" ca="1" si="3"/>
        <v>3935397.186480639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3935397.186480639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16307.257845691916</v>
      </c>
      <c r="L161" s="444">
        <f t="shared" ca="1" si="3"/>
        <v>3930049.1408117521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3930049.1408117521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16284.974322071555</v>
      </c>
      <c r="L162" s="444">
        <f t="shared" ca="1" si="3"/>
        <v>3924678.811619245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3924678.811619245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16262.597950436109</v>
      </c>
      <c r="L163" s="444">
        <f t="shared" ca="1" si="3"/>
        <v>3919286.1060551023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3919286.1060551023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16240.128343918848</v>
      </c>
      <c r="L164" s="444">
        <f t="shared" ca="1" si="3"/>
        <v>3913870.9308844423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3913870.9308844423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16217.565114041097</v>
      </c>
      <c r="L165" s="444">
        <f t="shared" ca="1" si="3"/>
        <v>3908433.1924839048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3908433.1924839048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16194.907870705525</v>
      </c>
      <c r="L166" s="444">
        <f t="shared" ca="1" si="3"/>
        <v>3902972.7968400316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3902972.7968400316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16172.156222189386</v>
      </c>
      <c r="L167" s="444">
        <f t="shared" ca="1" si="3"/>
        <v>3897489.6495476421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3897489.6495476421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16149.309775137763</v>
      </c>
      <c r="L168" s="444">
        <f t="shared" ca="1" si="3"/>
        <v>3891983.6558082011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3891983.6558082011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16126.368134556757</v>
      </c>
      <c r="L169" s="444">
        <f t="shared" ca="1" si="3"/>
        <v>3886454.720428179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3886454.720428179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16103.330903806667</v>
      </c>
      <c r="L170" s="444">
        <f t="shared" ca="1" si="3"/>
        <v>3880902.7478174069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3880902.7478174069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16080.197684595119</v>
      </c>
      <c r="L171" s="444">
        <f t="shared" ca="1" si="3"/>
        <v>3875327.6419874229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3875327.6419874229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16056.968076970181</v>
      </c>
      <c r="L172" s="444">
        <f t="shared" ca="1" si="3"/>
        <v>3869729.3065498141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3869729.3065498141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16033.641679313479</v>
      </c>
      <c r="L173" s="444">
        <f t="shared" ca="1" si="3"/>
        <v>3864107.6447145487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3864107.6447145487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16010.218088333208</v>
      </c>
      <c r="L174" s="444">
        <f t="shared" ca="1" si="3"/>
        <v>3858462.5592883029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3858462.5592883029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15986.696899057184</v>
      </c>
      <c r="L175" s="444">
        <f t="shared" ca="1" si="3"/>
        <v>3852793.9526727814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3852793.9526727814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15963.077704825844</v>
      </c>
      <c r="L176" s="444">
        <f t="shared" ca="1" si="3"/>
        <v>3847101.7268630285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3847101.7268630285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15939.360097285207</v>
      </c>
      <c r="L177" s="444">
        <f t="shared" ca="1" si="3"/>
        <v>3841385.783445735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3841385.783445735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15915.543666379817</v>
      </c>
      <c r="L178" s="444">
        <f t="shared" ca="1" si="3"/>
        <v>3835646.0235975361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3835646.0235975361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15891.628000345656</v>
      </c>
      <c r="L179" s="444">
        <f t="shared" ca="1" si="3"/>
        <v>3829882.3480833028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3829882.3480833028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15867.612685703016</v>
      </c>
      <c r="L180" s="444">
        <f t="shared" ca="1" si="3"/>
        <v>3824094.6572544272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3824094.6572544272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15843.497307249367</v>
      </c>
      <c r="L181" s="444">
        <f t="shared" ca="1" si="3"/>
        <v>3818282.8510470977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3818282.8510470977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15819.281448052161</v>
      </c>
      <c r="L182" s="444">
        <f t="shared" ca="1" si="3"/>
        <v>3812446.8289805711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3812446.8289805711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15794.964689441635</v>
      </c>
      <c r="L183" s="444">
        <f t="shared" ca="1" si="3"/>
        <v>3806586.4901554338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3806586.4901554338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15770.546611003561</v>
      </c>
      <c r="L184" s="444">
        <f t="shared" ca="1" si="3"/>
        <v>3800701.7332518585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3800701.7332518585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15746.026790572001</v>
      </c>
      <c r="L185" s="444">
        <f t="shared" ca="1" si="3"/>
        <v>3794792.4565278515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3794792.4565278515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15721.404804221969</v>
      </c>
      <c r="L186" s="444">
        <f t="shared" ca="1" si="3"/>
        <v>3788858.5578174945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3788858.5578174945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15696.680226262148</v>
      </c>
      <c r="L187" s="444">
        <f t="shared" ca="1" si="3"/>
        <v>3782899.9345291778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3782899.9345291778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15671.852629227498</v>
      </c>
      <c r="L188" s="444">
        <f t="shared" ca="1" si="3"/>
        <v>3776916.4836438266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3776916.4836438266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15646.921583871865</v>
      </c>
      <c r="L189" s="444">
        <f t="shared" ca="1" si="3"/>
        <v>3770908.1017131195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3770908.1017131195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15621.886659160586</v>
      </c>
      <c r="L190" s="444">
        <f t="shared" ca="1" si="3"/>
        <v>3764874.6848577014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3764874.6848577014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15596.74742226301</v>
      </c>
      <c r="L191" s="444">
        <f t="shared" ca="1" si="3"/>
        <v>3758816.1287653856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3758816.1287653856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15571.503438545029</v>
      </c>
      <c r="L192" s="444">
        <f t="shared" ca="1" si="3"/>
        <v>3752732.3286893517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3752732.3286893517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15546.154271561552</v>
      </c>
      <c r="L193" s="444">
        <f t="shared" ca="1" si="3"/>
        <v>3746623.1794463345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3746623.1794463345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15520.699483048982</v>
      </c>
      <c r="L194" s="444">
        <f t="shared" ca="1" si="3"/>
        <v>3740488.5754148047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3740488.5754148047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15495.138632917608</v>
      </c>
      <c r="L195" s="444">
        <f t="shared" ca="1" si="3"/>
        <v>3734328.4105331437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3734328.4105331437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15469.47127924402</v>
      </c>
      <c r="L196" s="444">
        <f t="shared" ca="1" si="3"/>
        <v>3728142.5782978088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3728142.5782978088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15443.696978263457</v>
      </c>
      <c r="L197" s="444">
        <f t="shared" ca="1" si="3"/>
        <v>3721930.9717614935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3721930.9717614935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15417.815284362145</v>
      </c>
      <c r="L198" s="444">
        <f t="shared" ca="1" si="3"/>
        <v>3715693.4835312767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3715693.4835312767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15391.825750069574</v>
      </c>
      <c r="L199" s="444">
        <f t="shared" ca="1" si="3"/>
        <v>3709430.0057667675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3709430.0057667675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15365.727926050784</v>
      </c>
      <c r="L200" s="444">
        <f t="shared" ca="1" si="3"/>
        <v>3703140.4301782395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3703140.4301782395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15339.521361098588</v>
      </c>
      <c r="L201" s="444">
        <f t="shared" ca="1" si="3"/>
        <v>3696824.6480247593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3696824.6480247593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15313.205602125752</v>
      </c>
      <c r="L202" s="444">
        <f t="shared" ca="1" si="3"/>
        <v>3690482.5501123061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3690482.5501123061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15286.780194157198</v>
      </c>
      <c r="L203" s="444">
        <f t="shared" ca="1" si="3"/>
        <v>3684114.0267918846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3684114.0267918846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15260.244680322106</v>
      </c>
      <c r="L204" s="444">
        <f t="shared" ca="1" si="3"/>
        <v>3677718.967957628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3677718.967957628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15233.598601846039</v>
      </c>
      <c r="L205" s="444">
        <f t="shared" ca="1" si="3"/>
        <v>3671297.2630448951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3671297.2630448951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15206.841498042984</v>
      </c>
      <c r="L206" s="444">
        <f t="shared" ca="1" si="3"/>
        <v>3664848.8010283592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3664848.8010283592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15179.972906307416</v>
      </c>
      <c r="L207" s="444">
        <f t="shared" ca="1" si="3"/>
        <v>3658373.4704200877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3658373.4704200877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15152.992362106286</v>
      </c>
      <c r="L208" s="444">
        <f t="shared" ca="1" si="3"/>
        <v>3651871.1592676151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3651871.1592676151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15125.899398970982</v>
      </c>
      <c r="L209" s="444">
        <f t="shared" ca="1" si="3"/>
        <v>3645341.7551520071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3645341.7551520071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15098.693548489284</v>
      </c>
      <c r="L210" s="444">
        <f t="shared" ca="1" si="3"/>
        <v>3638785.1451859176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3638785.1451859176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15071.374340297245</v>
      </c>
      <c r="L211" s="444">
        <f t="shared" ca="1" si="3"/>
        <v>3632201.216011636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3632201.216011636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15043.941302071073</v>
      </c>
      <c r="L212" s="444">
        <f t="shared" ca="1" si="3"/>
        <v>3625589.853799128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3625589.853799128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15016.393959518955</v>
      </c>
      <c r="L213" s="444">
        <f t="shared" ca="1" si="3"/>
        <v>3618950.9442440681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3618950.9442440681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14988.73183637287</v>
      </c>
      <c r="L214" s="444">
        <f t="shared" ca="1" si="3"/>
        <v>3612284.3725658623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3612284.3725658623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14960.954454380348</v>
      </c>
      <c r="L215" s="444">
        <f t="shared" ca="1" si="3"/>
        <v>3605590.023505664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3605590.023505664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14933.061333296188</v>
      </c>
      <c r="L216" s="444">
        <f t="shared" ca="1" si="3"/>
        <v>3598867.7813243815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3598867.7813243815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14905.051990874177</v>
      </c>
      <c r="L217" s="444">
        <f t="shared" ca="1" si="3"/>
        <v>3592117.5298006767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3592117.5298006767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14876.925942858741</v>
      </c>
      <c r="L218" s="444">
        <f t="shared" ca="1" si="3"/>
        <v>3585339.1522289566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3585339.1522289566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14848.682702976572</v>
      </c>
      <c r="L219" s="444">
        <f t="shared" ca="1" si="3"/>
        <v>3578532.5314173545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3578532.5314173545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14820.321782928231</v>
      </c>
      <c r="L220" s="444">
        <f t="shared" ca="1" si="3"/>
        <v>3571697.5496857041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3571697.5496857041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14791.842692379689</v>
      </c>
      <c r="L221" s="444">
        <f t="shared" ca="1" si="3"/>
        <v>3564834.0888635051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3564834.0888635051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14763.24493895386</v>
      </c>
      <c r="L222" s="444">
        <f t="shared" ca="1" si="3"/>
        <v>3557942.03028788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3557942.03028788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14734.528028222088</v>
      </c>
      <c r="L223" s="444">
        <f t="shared" ca="1" si="3"/>
        <v>3551021.2548015234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3551021.2548015234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14705.691463695603</v>
      </c>
      <c r="L224" s="444">
        <f t="shared" ca="1" si="3"/>
        <v>3544071.6427506399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3544071.6427506399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14676.734746816921</v>
      </c>
      <c r="L225" s="444">
        <f t="shared" ca="1" si="3"/>
        <v>3537093.0739828781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3537093.0739828781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14647.657376951247</v>
      </c>
      <c r="L226" s="444">
        <f t="shared" ca="1" si="3"/>
        <v>3530085.4278452503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3530085.4278452503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14618.458851377796</v>
      </c>
      <c r="L227" s="444">
        <f t="shared" ca="1" si="3"/>
        <v>3523048.5831820494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3523048.5831820494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14589.138665281129</v>
      </c>
      <c r="L228" s="444">
        <f t="shared" ca="1" si="3"/>
        <v>3515982.4183327518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3515982.4183327518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14559.696311742386</v>
      </c>
      <c r="L229" s="444">
        <f t="shared" ca="1" si="3"/>
        <v>3508886.8111299155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3508886.8111299155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14530.13128173057</v>
      </c>
      <c r="L230" s="444">
        <f t="shared" ca="1" si="3"/>
        <v>3501761.6388970674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3501761.6388970674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14500.443064093703</v>
      </c>
      <c r="L231" s="444">
        <f t="shared" ca="1" si="3"/>
        <v>3494606.7784465821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3494606.7784465821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14470.631145550011</v>
      </c>
      <c r="L232" s="444">
        <f t="shared" ca="1" si="3"/>
        <v>3487422.1060775532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3487422.1060775532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14440.695010679061</v>
      </c>
      <c r="L233" s="444">
        <f t="shared" ca="1" si="3"/>
        <v>3480207.4975736532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3480207.4975736532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14410.634141912808</v>
      </c>
      <c r="L234" s="444">
        <f t="shared" ca="1" si="3"/>
        <v>3472962.8282009871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3472962.8282009871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14380.448019526701</v>
      </c>
      <c r="L235" s="444">
        <f t="shared" ca="1" si="3"/>
        <v>3465687.9727059351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3465687.9727059351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14350.136121630649</v>
      </c>
      <c r="L236" s="444">
        <f t="shared" ca="1" si="3"/>
        <v>3458382.805312987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3458382.805312987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14319.697924160033</v>
      </c>
      <c r="L237" s="444">
        <f t="shared" ca="1" si="3"/>
        <v>3451047.199722568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3451047.199722568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14289.132900866622</v>
      </c>
      <c r="L238" s="444">
        <f t="shared" ca="1" si="3"/>
        <v>3443681.0291088559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3443681.0291088559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14258.440523309488</v>
      </c>
      <c r="L239" s="444">
        <f t="shared" ca="1" si="3"/>
        <v>3436284.1661175867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3436284.1661175867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14227.620260845866</v>
      </c>
      <c r="L240" s="444">
        <f t="shared" ca="1" si="3"/>
        <v>3428856.4828638537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3428856.4828638537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14196.671580621978</v>
      </c>
      <c r="L241" s="444">
        <f t="shared" ca="1" si="3"/>
        <v>3421397.8509298968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3421397.8509298968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14165.593947563824</v>
      </c>
      <c r="L242" s="444">
        <f t="shared" ca="1" si="3"/>
        <v>3413908.1413628818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3413908.1413628818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14134.386824367928</v>
      </c>
      <c r="L243" s="444">
        <f t="shared" ca="1" si="3"/>
        <v>3406387.2246726709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3406387.2246726709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14103.04967149205</v>
      </c>
      <c r="L244" s="444">
        <f t="shared" ca="1" si="3"/>
        <v>3398834.9708295842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3398834.9708295842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14071.581947145854</v>
      </c>
      <c r="L245" s="444">
        <f t="shared" ca="1" si="3"/>
        <v>3391251.2492621513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3391251.2492621513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14039.983107281554</v>
      </c>
      <c r="L246" s="444">
        <f t="shared" ca="1" si="3"/>
        <v>3383635.9288548538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3383635.9288548538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14008.252605584481</v>
      </c>
      <c r="L247" s="444">
        <f t="shared" ca="1" si="3"/>
        <v>3375988.8779458595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3375988.8779458595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13976.389893463669</v>
      </c>
      <c r="L248" s="444">
        <f t="shared" ca="1" si="3"/>
        <v>3368309.9643247444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3368309.9643247444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13944.394420042356</v>
      </c>
      <c r="L249" s="444">
        <f t="shared" ca="1" si="3"/>
        <v>3360599.0552302077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3360599.0552302077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13912.265632148452</v>
      </c>
      <c r="L250" s="444">
        <f t="shared" ca="1" si="3"/>
        <v>3352856.0173477773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3352856.0173477773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13880.002974304993</v>
      </c>
      <c r="L251" s="444">
        <f t="shared" ca="1" si="3"/>
        <v>3345080.7168075033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3345080.7168075033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13847.605888720518</v>
      </c>
      <c r="L252" s="444">
        <f t="shared" ca="1" si="3"/>
        <v>3337273.019181645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3337273.019181645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13815.073815279442</v>
      </c>
      <c r="L253" s="444">
        <f t="shared" ca="1" si="3"/>
        <v>3329432.7894823458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3329432.7894823458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13782.406191532362</v>
      </c>
      <c r="L254" s="444">
        <f t="shared" ca="1" si="3"/>
        <v>3321559.8921592995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3321559.8921592995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13749.602452686335</v>
      </c>
      <c r="L255" s="444">
        <f t="shared" ca="1" si="3"/>
        <v>3313654.1910974071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3313654.1910974071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13716.662031595117</v>
      </c>
      <c r="L256" s="444">
        <f t="shared" ca="1" si="3"/>
        <v>3305715.5496144234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3305715.5496144234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13683.584358749353</v>
      </c>
      <c r="L257" s="444">
        <f t="shared" ca="1" si="3"/>
        <v>3297743.830458594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3297743.830458594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13650.368862266732</v>
      </c>
      <c r="L258" s="444">
        <f t="shared" ca="1" si="3"/>
        <v>3289738.8958062818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3289738.8958062818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13617.014967882096</v>
      </c>
      <c r="L259" s="444">
        <f t="shared" ca="1" si="3"/>
        <v>3281700.6072595851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3281700.6072595851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13583.522098937525</v>
      </c>
      <c r="L260" s="444">
        <f t="shared" ca="1" si="3"/>
        <v>3273628.8258439437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3273628.8258439437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13549.889676372353</v>
      </c>
      <c r="L261" s="444">
        <f t="shared" ca="1" si="3"/>
        <v>3265523.4120057374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3265523.4120057374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13516.11711871316</v>
      </c>
      <c r="L262" s="444">
        <f t="shared" ca="1" si="3"/>
        <v>3257384.2256098716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3257384.2256098716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13482.20384206372</v>
      </c>
      <c r="L263" s="444">
        <f t="shared" ref="L263:L517" ca="1" si="28">I263-J263+K263</f>
        <v>3249211.1259373566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3249211.1259373566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13448.149260094908</v>
      </c>
      <c r="L264" s="444">
        <f t="shared" ca="1" si="28"/>
        <v>3241003.9716828726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3241003.9716828726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13413.952784034556</v>
      </c>
      <c r="L265" s="444">
        <f t="shared" ca="1" si="28"/>
        <v>3232762.6209523282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3232762.6209523282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13379.613822657289</v>
      </c>
      <c r="L266" s="444">
        <f t="shared" ca="1" si="28"/>
        <v>3224486.9312604065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3224486.9312604065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13345.131782274282</v>
      </c>
      <c r="L267" s="444">
        <f t="shared" ca="1" si="28"/>
        <v>3216176.7595281019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3216176.7595281019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13310.506066723012</v>
      </c>
      <c r="L268" s="444">
        <f t="shared" ca="1" si="28"/>
        <v>3207831.9620802458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3207831.9620802458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13275.736077356945</v>
      </c>
      <c r="L269" s="444">
        <f t="shared" ca="1" si="28"/>
        <v>3199452.3946430241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3199452.3946430241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13240.821213035188</v>
      </c>
      <c r="L270" s="444">
        <f t="shared" ca="1" si="28"/>
        <v>3191037.9123414806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3191037.9123414806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13205.76087011209</v>
      </c>
      <c r="L271" s="444">
        <f t="shared" ca="1" si="28"/>
        <v>3182588.3696970139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3182588.3696970139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13170.554442426812</v>
      </c>
      <c r="L272" s="444">
        <f t="shared" ca="1" si="28"/>
        <v>3174103.6206248617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3174103.6206248617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13135.201321292845</v>
      </c>
      <c r="L273" s="444">
        <f t="shared" ca="1" si="28"/>
        <v>3165583.5184315755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3165583.5184315755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13099.700895487485</v>
      </c>
      <c r="L274" s="444">
        <f t="shared" ca="1" si="28"/>
        <v>3157027.915812484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3157027.915812484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13064.052551241271</v>
      </c>
      <c r="L275" s="444">
        <f t="shared" ca="1" si="28"/>
        <v>3148436.6648491463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3148436.6648491463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13028.255672227364</v>
      </c>
      <c r="L276" s="444">
        <f t="shared" ca="1" si="28"/>
        <v>3139809.617006795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3139809.617006795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12992.3096395509</v>
      </c>
      <c r="L277" s="444">
        <f t="shared" ca="1" si="28"/>
        <v>3131146.6231317669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3131146.6231317669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12956.213831738283</v>
      </c>
      <c r="L278" s="444">
        <f t="shared" ca="1" si="28"/>
        <v>3122447.5334489262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3122447.5334489262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12919.967624726447</v>
      </c>
      <c r="L279" s="444">
        <f t="shared" ca="1" si="28"/>
        <v>3113712.1975590736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3113712.1975590736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12883.570391852061</v>
      </c>
      <c r="L280" s="444">
        <f t="shared" ca="1" si="28"/>
        <v>3104940.4644363467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3104940.4644363467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12847.021503840699</v>
      </c>
      <c r="L281" s="444">
        <f t="shared" ca="1" si="28"/>
        <v>3096132.1824256084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3096132.1824256084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12810.320328795957</v>
      </c>
      <c r="L282" s="444">
        <f t="shared" ca="1" si="28"/>
        <v>3087287.1992398254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3087287.1992398254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12773.466232188526</v>
      </c>
      <c r="L283" s="444">
        <f t="shared" ca="1" si="28"/>
        <v>3078405.361957435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3078405.361957435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12736.458576845234</v>
      </c>
      <c r="L284" s="444">
        <f t="shared" ca="1" si="28"/>
        <v>3069486.5170197012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3069486.5170197012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12699.29672293801</v>
      </c>
      <c r="L285" s="444">
        <f t="shared" ca="1" si="28"/>
        <v>3060530.5102280602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3060530.5102280602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12661.980027972839</v>
      </c>
      <c r="L286" s="444">
        <f t="shared" ca="1" si="28"/>
        <v>3051537.1867414541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3051537.1867414541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12624.507846778646</v>
      </c>
      <c r="L287" s="444">
        <f t="shared" ca="1" si="28"/>
        <v>3042506.3910736539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3042506.3910736539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12586.879531496146</v>
      </c>
      <c r="L288" s="444">
        <f t="shared" ca="1" si="28"/>
        <v>3033437.9670905713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3033437.9670905713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12549.094431566635</v>
      </c>
      <c r="L289" s="444">
        <f t="shared" ca="1" si="28"/>
        <v>3024331.758007559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3024331.758007559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12511.151893720751</v>
      </c>
      <c r="L290" s="444">
        <f t="shared" ca="1" si="28"/>
        <v>3015187.6063867011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3015187.6063867011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12473.051261967175</v>
      </c>
      <c r="L291" s="444">
        <f t="shared" ca="1" si="28"/>
        <v>3006005.3541340893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3006005.3541340893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12434.791877581294</v>
      </c>
      <c r="L292" s="444">
        <f t="shared" ca="1" si="28"/>
        <v>2996784.8424970917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2996784.8424970917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12396.373079093804</v>
      </c>
      <c r="L293" s="444">
        <f t="shared" ca="1" si="28"/>
        <v>2987525.9120616065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2987525.9120616065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12357.794202279281</v>
      </c>
      <c r="L294" s="444">
        <f t="shared" ca="1" si="28"/>
        <v>2978228.402749307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2978228.402749307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12319.054580144701</v>
      </c>
      <c r="L295" s="444">
        <f t="shared" ca="1" si="28"/>
        <v>2968892.1538148727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2968892.1538148727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12280.153542917891</v>
      </c>
      <c r="L296" s="444">
        <f t="shared" ca="1" si="28"/>
        <v>2959517.0038432116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2959517.0038432116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12241.09041803597</v>
      </c>
      <c r="L297" s="444">
        <f t="shared" ca="1" si="28"/>
        <v>2950102.7907466688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2950102.7907466688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12201.864530133707</v>
      </c>
      <c r="L298" s="444">
        <f t="shared" ca="1" si="28"/>
        <v>2940649.3517622235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2940649.3517622235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12162.475201031853</v>
      </c>
      <c r="L299" s="444">
        <f t="shared" ca="1" si="28"/>
        <v>2931156.5234486763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2931156.5234486763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12122.921749725407</v>
      </c>
      <c r="L300" s="444">
        <f t="shared" ca="1" si="28"/>
        <v>2921624.141683823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2921624.141683823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12083.203492371851</v>
      </c>
      <c r="L301" s="444">
        <f t="shared" ca="1" si="28"/>
        <v>2912052.0416616159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2912052.0416616159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12043.319742279322</v>
      </c>
      <c r="L302" s="444">
        <f t="shared" ca="1" si="28"/>
        <v>2902440.0578893162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2902440.0578893162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12003.269809894739</v>
      </c>
      <c r="L303" s="444">
        <f t="shared" ca="1" si="28"/>
        <v>2892788.0241846321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2892788.0241846321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11963.053002791889</v>
      </c>
      <c r="L304" s="444">
        <f t="shared" ca="1" si="28"/>
        <v>2883095.7736728452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2883095.7736728452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11922.668625659444</v>
      </c>
      <c r="L305" s="444">
        <f t="shared" ca="1" si="28"/>
        <v>2873363.1387839257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2873363.1387839257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11882.115980288945</v>
      </c>
      <c r="L306" s="444">
        <f t="shared" ca="1" si="28"/>
        <v>2863589.9512496358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2863589.9512496358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11841.394365562737</v>
      </c>
      <c r="L307" s="444">
        <f t="shared" ca="1" si="28"/>
        <v>2853776.0421006195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2853776.0421006195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11800.503077441836</v>
      </c>
      <c r="L308" s="444">
        <f t="shared" ca="1" si="28"/>
        <v>2843921.2416634825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2843921.2416634825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11759.441408953766</v>
      </c>
      <c r="L309" s="444">
        <f t="shared" ca="1" si="28"/>
        <v>2834025.3795578573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2834025.3795578573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11718.208650180326</v>
      </c>
      <c r="L310" s="444">
        <f t="shared" ca="1" si="28"/>
        <v>2824088.2846934586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2824088.2846934586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11676.804088245332</v>
      </c>
      <c r="L311" s="444">
        <f t="shared" ca="1" si="28"/>
        <v>2814109.7852671249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2814109.7852671249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11635.227007302276</v>
      </c>
      <c r="L312" s="444">
        <f t="shared" ca="1" si="28"/>
        <v>2804089.7087598485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2804089.7087598485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11593.476688521956</v>
      </c>
      <c r="L313" s="444">
        <f t="shared" ca="1" si="28"/>
        <v>2794027.8819337916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2794027.8819337916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11551.552410080052</v>
      </c>
      <c r="L314" s="444">
        <f t="shared" ca="1" si="28"/>
        <v>2783924.1308292928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2783924.1308292928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11509.453447144642</v>
      </c>
      <c r="L315" s="444">
        <f t="shared" ca="1" si="28"/>
        <v>2773778.2807618584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2773778.2807618584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11467.179071863666</v>
      </c>
      <c r="L316" s="444">
        <f t="shared" ca="1" si="28"/>
        <v>2763590.1563191433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2763590.1563191433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11424.728553352352</v>
      </c>
      <c r="L317" s="444">
        <f t="shared" ca="1" si="28"/>
        <v>2753359.5813579168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2753359.5813579168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11382.101157680574</v>
      </c>
      <c r="L318" s="444">
        <f t="shared" ca="1" si="28"/>
        <v>2743086.3790010186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2743086.3790010186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11339.296147860165</v>
      </c>
      <c r="L319" s="444">
        <f t="shared" ca="1" si="28"/>
        <v>2732770.3716342999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2732770.3716342999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11296.312783832171</v>
      </c>
      <c r="L320" s="444">
        <f t="shared" ca="1" si="28"/>
        <v>2722411.3809035532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2722411.3809035532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11253.150322454059</v>
      </c>
      <c r="L321" s="444">
        <f t="shared" ca="1" si="28"/>
        <v>2712009.2277114284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2712009.2277114284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11209.808017486874</v>
      </c>
      <c r="L322" s="444">
        <f t="shared" ca="1" si="28"/>
        <v>2701563.7322143363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2701563.7322143363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11166.285119582322</v>
      </c>
      <c r="L323" s="444">
        <f t="shared" ca="1" si="28"/>
        <v>2691074.7138193399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2691074.7138193399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11122.580876269838</v>
      </c>
      <c r="L324" s="444">
        <f t="shared" ca="1" si="28"/>
        <v>2680541.9911810309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2680541.9911810309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11078.694531943551</v>
      </c>
      <c r="L325" s="444">
        <f t="shared" ca="1" si="28"/>
        <v>2669965.3821983957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2669965.3821983957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11034.625327849237</v>
      </c>
      <c r="L326" s="444">
        <f t="shared" ca="1" si="28"/>
        <v>2659344.7040116661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2659344.7040116661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10990.372502071197</v>
      </c>
      <c r="L327" s="444">
        <f t="shared" ca="1" si="28"/>
        <v>2648679.7729991586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2648679.7729991586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10945.935289519082</v>
      </c>
      <c r="L328" s="444">
        <f t="shared" ca="1" si="28"/>
        <v>2637970.4047740987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2637970.4047740987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10901.312921914665</v>
      </c>
      <c r="L329" s="444">
        <f t="shared" ca="1" si="28"/>
        <v>2627216.4141814345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2627216.4141814345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10856.504627778566</v>
      </c>
      <c r="L330" s="444">
        <f t="shared" ca="1" si="28"/>
        <v>2616417.6152946344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2616417.6152946344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10811.509632416897</v>
      </c>
      <c r="L331" s="444">
        <f t="shared" ca="1" si="28"/>
        <v>2605573.8214124725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2605573.8214124725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10766.32715790789</v>
      </c>
      <c r="L332" s="444">
        <f t="shared" ca="1" si="28"/>
        <v>2594684.8450558018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2594684.8450558018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10720.956423088428</v>
      </c>
      <c r="L333" s="444">
        <f t="shared" ca="1" si="28"/>
        <v>2583750.4979643114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2583750.4979643114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10675.396643540553</v>
      </c>
      <c r="L334" s="444">
        <f t="shared" ca="1" si="28"/>
        <v>2572770.5910932729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2572770.5910932729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10629.647031577892</v>
      </c>
      <c r="L335" s="444">
        <f t="shared" ca="1" si="28"/>
        <v>2561744.9346102718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2561744.9346102718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10583.706796232054</v>
      </c>
      <c r="L336" s="444">
        <f t="shared" ca="1" si="28"/>
        <v>2550673.3378919251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2550673.3378919251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10537.575143238942</v>
      </c>
      <c r="L337" s="444">
        <f t="shared" ca="1" si="28"/>
        <v>2539555.6095205853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2539555.6095205853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10491.251275025026</v>
      </c>
      <c r="L338" s="444">
        <f t="shared" ca="1" si="28"/>
        <v>2528391.5572810313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2528391.5572810313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10444.734390693551</v>
      </c>
      <c r="L339" s="444">
        <f t="shared" ca="1" si="28"/>
        <v>2517180.9881571461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2517180.9881571461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10398.023686010696</v>
      </c>
      <c r="L340" s="444">
        <f t="shared" ca="1" si="28"/>
        <v>2505923.7083285782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2505923.7083285782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10351.118353391663</v>
      </c>
      <c r="L341" s="444">
        <f t="shared" ca="1" si="28"/>
        <v>2494619.5231673908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2494619.5231673908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10304.017581886717</v>
      </c>
      <c r="L342" s="444">
        <f t="shared" ca="1" si="28"/>
        <v>2483268.2372346986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2483268.2372346986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10256.720557167166</v>
      </c>
      <c r="L343" s="444">
        <f t="shared" ca="1" si="28"/>
        <v>2471869.654277287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2471869.654277287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10209.226461511284</v>
      </c>
      <c r="L344" s="444">
        <f t="shared" ca="1" si="28"/>
        <v>2460423.5772242192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2460423.5772242192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10161.534473790169</v>
      </c>
      <c r="L345" s="444">
        <f t="shared" ca="1" si="28"/>
        <v>2448929.8081834307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2448929.8081834307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10113.643769453549</v>
      </c>
      <c r="L346" s="444">
        <f t="shared" ca="1" si="28"/>
        <v>2437388.1484383056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2437388.1484383056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10065.553520515528</v>
      </c>
      <c r="L347" s="444">
        <f t="shared" ca="1" si="28"/>
        <v>2425798.3984442423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2425798.3984442423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10017.262895540265</v>
      </c>
      <c r="L348" s="444">
        <f t="shared" ca="1" si="28"/>
        <v>2414160.3578252038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2414160.3578252038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9968.7710596276047</v>
      </c>
      <c r="L349" s="444">
        <f t="shared" ca="1" si="28"/>
        <v>2402473.8253702526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2402473.8253702526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9920.0771743986406</v>
      </c>
      <c r="L350" s="444">
        <f t="shared" ca="1" si="28"/>
        <v>2390738.5990300723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2390738.5990300723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9871.180397981223</v>
      </c>
      <c r="L351" s="444">
        <f t="shared" ca="1" si="28"/>
        <v>2378954.4759134748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2378954.4759134748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9822.079884995399</v>
      </c>
      <c r="L352" s="444">
        <f t="shared" ca="1" si="28"/>
        <v>2367121.2522838912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2367121.2522838912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9772.774786538801</v>
      </c>
      <c r="L353" s="444">
        <f t="shared" ca="1" si="28"/>
        <v>2355238.7235558513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2355238.7235558513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9723.2642501719674</v>
      </c>
      <c r="L354" s="444">
        <f t="shared" ca="1" si="28"/>
        <v>2343306.6842914443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2343306.6842914443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9673.5474199036053</v>
      </c>
      <c r="L355" s="444">
        <f t="shared" ca="1" si="28"/>
        <v>2331324.9281967692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2331324.9281967692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9623.6234361757924</v>
      </c>
      <c r="L356" s="444">
        <f t="shared" ca="1" si="28"/>
        <v>2319293.2481183661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2319293.2481183661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9573.4914358491133</v>
      </c>
      <c r="L357" s="444">
        <f t="shared" ca="1" si="28"/>
        <v>2307211.4360396364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2307211.4360396364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9523.1505521877389</v>
      </c>
      <c r="L358" s="444">
        <f t="shared" ca="1" si="28"/>
        <v>2295079.2830772451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2295079.2830772451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9472.5999148444425</v>
      </c>
      <c r="L359" s="444">
        <f t="shared" ca="1" si="28"/>
        <v>2282896.5794775109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2282896.5794775109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9421.8386498455493</v>
      </c>
      <c r="L360" s="444">
        <f t="shared" ca="1" si="28"/>
        <v>2270663.1146127777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2270663.1146127777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9370.8658795758292</v>
      </c>
      <c r="L361" s="444">
        <f t="shared" ca="1" si="28"/>
        <v>2258378.6769777746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2258378.6769777746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9319.6807227633162</v>
      </c>
      <c r="L362" s="444">
        <f t="shared" ca="1" si="28"/>
        <v>2246043.054185959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2246043.054185959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9268.2822944640848</v>
      </c>
      <c r="L363" s="444">
        <f t="shared" ca="1" si="28"/>
        <v>2233656.0329658445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2233656.0329658445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9216.6697060469396</v>
      </c>
      <c r="L364" s="444">
        <f t="shared" ca="1" si="28"/>
        <v>2221217.3991573127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2221217.3991573127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9164.842065178058</v>
      </c>
      <c r="L365" s="444">
        <f t="shared" ca="1" si="28"/>
        <v>2208726.9377079117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2208726.9377079117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9112.7984758055536</v>
      </c>
      <c r="L366" s="444">
        <f t="shared" ca="1" si="28"/>
        <v>2196184.4326691385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2196184.4326691385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9060.5380381439991</v>
      </c>
      <c r="L367" s="444">
        <f t="shared" ca="1" si="28"/>
        <v>2183589.6671927036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2183589.6671927036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9008.0598486588533</v>
      </c>
      <c r="L368" s="444">
        <f t="shared" ca="1" si="28"/>
        <v>2170942.4235267835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2170942.4235267835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8955.3630000508529</v>
      </c>
      <c r="L369" s="444">
        <f t="shared" ca="1" si="28"/>
        <v>2158242.4830122553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2158242.4830122553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8902.4465812403178</v>
      </c>
      <c r="L370" s="444">
        <f t="shared" ca="1" si="28"/>
        <v>2145489.6260789167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2145489.6260789167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8849.309677351408</v>
      </c>
      <c r="L371" s="444">
        <f t="shared" ca="1" si="28"/>
        <v>2132683.6322416891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2132683.6322416891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8795.9513696962931</v>
      </c>
      <c r="L372" s="444">
        <f t="shared" ca="1" si="28"/>
        <v>2119824.2800968066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2119824.2800968066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8742.370735759283</v>
      </c>
      <c r="L373" s="444">
        <f t="shared" ca="1" si="28"/>
        <v>2106911.3473179871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2106911.3473179871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8688.5668491808683</v>
      </c>
      <c r="L374" s="444">
        <f t="shared" ca="1" si="28"/>
        <v>2093944.6106525892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2093944.6106525892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8634.5387797417116</v>
      </c>
      <c r="L375" s="444">
        <f t="shared" ca="1" si="28"/>
        <v>2080923.845917752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2080923.845917752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8580.2855933465562</v>
      </c>
      <c r="L376" s="444">
        <f t="shared" ca="1" si="28"/>
        <v>2067848.8279965196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2067848.8279965196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8525.806352008085</v>
      </c>
      <c r="L377" s="444">
        <f t="shared" ca="1" si="28"/>
        <v>2054719.3308339489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2054719.3308339489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8471.1001138307092</v>
      </c>
      <c r="L378" s="444">
        <f t="shared" ca="1" si="28"/>
        <v>2041535.1274332008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2041535.1274332008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8416.1659329942595</v>
      </c>
      <c r="L379" s="444">
        <f t="shared" ca="1" si="28"/>
        <v>2028295.9898516163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2028295.9898516163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8361.0028597376568</v>
      </c>
      <c r="L380" s="444">
        <f t="shared" ca="1" si="28"/>
        <v>2015001.6891967752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2015001.6891967752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8305.6099403424851</v>
      </c>
      <c r="L381" s="444">
        <f t="shared" ca="1" si="28"/>
        <v>2001651.9956225387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2001651.9956225387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8249.9862171164987</v>
      </c>
      <c r="L382" s="444">
        <f t="shared" ca="1" si="28"/>
        <v>1988246.6783250764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1988246.6783250764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8194.130728377073</v>
      </c>
      <c r="L383" s="444">
        <f t="shared" ca="1" si="28"/>
        <v>1974785.5055388745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1974785.5055388745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8138.0425084345652</v>
      </c>
      <c r="L384" s="444">
        <f t="shared" ca="1" si="28"/>
        <v>1961268.2445327302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1961268.2445327302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8081.7205875756299</v>
      </c>
      <c r="L385" s="444">
        <f t="shared" ca="1" si="28"/>
        <v>1947694.6616057269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1947694.6616057269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8025.1639920464504</v>
      </c>
      <c r="L386" s="444">
        <f t="shared" ca="1" si="28"/>
        <v>1934064.5220831945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1934064.5220831945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7968.3717440358996</v>
      </c>
      <c r="L387" s="444">
        <f t="shared" ca="1" si="28"/>
        <v>1920377.5903126516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1920377.5903126516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7911.3428616586361</v>
      </c>
      <c r="L388" s="444">
        <f t="shared" ca="1" si="28"/>
        <v>1906633.6296597314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1906633.6296597314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7854.0763589381359</v>
      </c>
      <c r="L389" s="444">
        <f t="shared" ca="1" si="28"/>
        <v>1892832.4025040907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1892832.4025040907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7796.5712457896316</v>
      </c>
      <c r="L390" s="444">
        <f t="shared" ca="1" si="28"/>
        <v>1878973.6702353014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1878973.6702353014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7738.82652800301</v>
      </c>
      <c r="L391" s="444">
        <f t="shared" ca="1" si="28"/>
        <v>1865057.1932487255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1865057.1932487255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7680.8412072256106</v>
      </c>
      <c r="L392" s="444">
        <f t="shared" ca="1" si="28"/>
        <v>1851082.7309413722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1851082.7309413722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7622.6142809449721</v>
      </c>
      <c r="L393" s="444">
        <f t="shared" ca="1" si="28"/>
        <v>1837050.0417077383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1837050.0417077383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7564.144742471497</v>
      </c>
      <c r="L394" s="444">
        <f t="shared" ca="1" si="28"/>
        <v>1822958.8829356309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1822958.8829356309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7505.4315809210511</v>
      </c>
      <c r="L395" s="444">
        <f t="shared" ca="1" si="28"/>
        <v>1808809.0110019729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1808809.0110019729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7446.4737811974755</v>
      </c>
      <c r="L396" s="444">
        <f t="shared" ca="1" si="28"/>
        <v>1794600.1812685917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1794600.1812685917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7387.2703239750535</v>
      </c>
      <c r="L397" s="444">
        <f t="shared" ca="1" si="28"/>
        <v>1780332.1480779878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1780332.1480779878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7327.820185680871</v>
      </c>
      <c r="L398" s="444">
        <f t="shared" ca="1" si="28"/>
        <v>1766004.6647490899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1766004.6647490899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7268.1223384771292</v>
      </c>
      <c r="L399" s="444">
        <f t="shared" ca="1" si="28"/>
        <v>1751617.4835729881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1751617.4835729881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7208.175750243372</v>
      </c>
      <c r="L400" s="444">
        <f t="shared" ca="1" si="28"/>
        <v>1737170.3558086527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1737170.3558086527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7147.97938455864</v>
      </c>
      <c r="L401" s="444">
        <f t="shared" ca="1" si="28"/>
        <v>1722663.0316786326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1722663.0316786326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7087.5322006835559</v>
      </c>
      <c r="L402" s="444">
        <f t="shared" ca="1" si="28"/>
        <v>1708095.2603647374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1708095.2603647374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7026.8331535423267</v>
      </c>
      <c r="L403" s="444">
        <f t="shared" ca="1" si="28"/>
        <v>1693466.7900037009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1693466.7900037009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6965.8811937046748</v>
      </c>
      <c r="L404" s="444">
        <f t="shared" ca="1" si="28"/>
        <v>1678777.3676828267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1678777.3676828267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6904.6752673676983</v>
      </c>
      <c r="L405" s="444">
        <f t="shared" ca="1" si="28"/>
        <v>1664026.7394356155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1664026.7394356155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6843.2143163376513</v>
      </c>
      <c r="L406" s="444">
        <f t="shared" ca="1" si="28"/>
        <v>1649214.6502373742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1649214.6502373742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6781.4972780116477</v>
      </c>
      <c r="L407" s="444">
        <f t="shared" ca="1" si="28"/>
        <v>1634340.844000807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1634340.844000807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6719.5230853592839</v>
      </c>
      <c r="L408" s="444">
        <f t="shared" ca="1" si="28"/>
        <v>1619405.0635715874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1619405.0635715874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6657.2906669042022</v>
      </c>
      <c r="L409" s="444">
        <f t="shared" ca="1" si="28"/>
        <v>1604407.0507239129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1604407.0507239129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6594.7989467055586</v>
      </c>
      <c r="L410" s="444">
        <f t="shared" ca="1" si="28"/>
        <v>1589346.5461560397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1589346.5461560397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6532.0468443394202</v>
      </c>
      <c r="L411" s="444">
        <f t="shared" ca="1" si="28"/>
        <v>1574223.2894858003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1574223.2894858003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6469.0332748800893</v>
      </c>
      <c r="L412" s="444">
        <f t="shared" ca="1" si="28"/>
        <v>1559037.0192461016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1559037.0192461016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6405.7571488813446</v>
      </c>
      <c r="L413" s="444">
        <f t="shared" ca="1" si="28"/>
        <v>1543787.4728804042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1543787.4728804042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6342.2173723576052</v>
      </c>
      <c r="L414" s="444">
        <f t="shared" ca="1" si="28"/>
        <v>1528474.386738183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1528474.386738183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6278.4128467650171</v>
      </c>
      <c r="L415" s="444">
        <f t="shared" ca="1" si="28"/>
        <v>1513097.4960703691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1513097.4960703691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6214.3424689824596</v>
      </c>
      <c r="L416" s="444">
        <f t="shared" ca="1" si="28"/>
        <v>1497656.5350247729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1497656.5350247729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6150.0051312924752</v>
      </c>
      <c r="L417" s="444">
        <f t="shared" ca="1" si="28"/>
        <v>1482151.2366414864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1482151.2366414864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6085.3997213621151</v>
      </c>
      <c r="L418" s="444">
        <f t="shared" ca="1" si="28"/>
        <v>1466581.3328482697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1466581.3328482697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6020.5251222237121</v>
      </c>
      <c r="L419" s="444">
        <f t="shared" ca="1" si="28"/>
        <v>1450946.5544559145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1450946.5544559145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5955.3802122555653</v>
      </c>
      <c r="L420" s="444">
        <f t="shared" ca="1" si="28"/>
        <v>1435246.6311535912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1435246.6311535912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5889.9638651625519</v>
      </c>
      <c r="L421" s="444">
        <f t="shared" ca="1" si="28"/>
        <v>1419481.2915041749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1419481.2915041749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5824.2749499566507</v>
      </c>
      <c r="L422" s="444">
        <f t="shared" ca="1" si="28"/>
        <v>1403650.2629395528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1403650.2629395528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5758.3123309373914</v>
      </c>
      <c r="L423" s="444">
        <f t="shared" ca="1" si="28"/>
        <v>1387753.2717559114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1387753.2717559114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5692.0748676722187</v>
      </c>
      <c r="L424" s="444">
        <f t="shared" ca="1" si="28"/>
        <v>1371790.0431090049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1371790.0431090049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5625.5614149767753</v>
      </c>
      <c r="L425" s="444">
        <f t="shared" ca="1" si="28"/>
        <v>1355760.3010094028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1355760.3010094028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5558.7708228950996</v>
      </c>
      <c r="L426" s="444">
        <f t="shared" ca="1" si="28"/>
        <v>1339663.768317719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1339663.768317719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5491.7019366797504</v>
      </c>
      <c r="L427" s="444">
        <f t="shared" ca="1" si="28"/>
        <v>1323500.1667398198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1323500.1667398198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5424.3535967718371</v>
      </c>
      <c r="L428" s="444">
        <f t="shared" ca="1" si="28"/>
        <v>1307269.2168220128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1307269.2168220128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5356.7246387809746</v>
      </c>
      <c r="L429" s="444">
        <f t="shared" ca="1" si="28"/>
        <v>1290970.637946215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1290970.637946215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5288.8138934651506</v>
      </c>
      <c r="L430" s="444">
        <f t="shared" ca="1" si="28"/>
        <v>1274604.1483251012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1274604.1483251012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5220.6201867105101</v>
      </c>
      <c r="L431" s="444">
        <f t="shared" ca="1" si="28"/>
        <v>1258169.4649972329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1258169.4649972329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5152.1423395110587</v>
      </c>
      <c r="L432" s="444">
        <f t="shared" ca="1" si="28"/>
        <v>1241666.3038221651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1241666.3038221651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5083.3791679482765</v>
      </c>
      <c r="L433" s="444">
        <f t="shared" ca="1" si="28"/>
        <v>1225094.3794755347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1225094.3794755347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5014.3294831706489</v>
      </c>
      <c r="L434" s="444">
        <f t="shared" ca="1" si="28"/>
        <v>1208453.4054441266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1208453.4054441266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4944.9920913731157</v>
      </c>
      <c r="L435" s="444">
        <f t="shared" ca="1" si="28"/>
        <v>1191743.0940209208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1191743.0940209208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4875.3657937764247</v>
      </c>
      <c r="L436" s="444">
        <f t="shared" ca="1" si="28"/>
        <v>1174963.1563001184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1174963.1563001184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4805.4493866064149</v>
      </c>
      <c r="L437" s="444">
        <f t="shared" ca="1" si="28"/>
        <v>1158113.302172146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1158113.302172146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4735.2416610731962</v>
      </c>
      <c r="L438" s="444">
        <f t="shared" ca="1" si="28"/>
        <v>1141193.2403186404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1141193.2403186404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4664.7414033502564</v>
      </c>
      <c r="L439" s="444">
        <f t="shared" ca="1" si="28"/>
        <v>1124202.6782074117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1124202.6782074117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4593.9473945534701</v>
      </c>
      <c r="L440" s="444">
        <f t="shared" ca="1" si="28"/>
        <v>1107141.3220873864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1107141.3220873864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4522.8584107200313</v>
      </c>
      <c r="L441" s="444">
        <f t="shared" ca="1" si="28"/>
        <v>1090008.8769835276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1090008.8769835276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4451.4732227872864</v>
      </c>
      <c r="L442" s="444">
        <f t="shared" ca="1" si="28"/>
        <v>1072805.046691736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1072805.046691736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4379.7905965714881</v>
      </c>
      <c r="L443" s="444">
        <f t="shared" ca="1" si="28"/>
        <v>1055529.5337737286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1055529.5337737286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4307.8092927464577</v>
      </c>
      <c r="L444" s="444">
        <f t="shared" ca="1" si="28"/>
        <v>1038182.0395518963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1038182.0395518963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4235.5280668221558</v>
      </c>
      <c r="L445" s="444">
        <f t="shared" ca="1" si="28"/>
        <v>1020762.2641041396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1020762.2641041396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4162.9456691231708</v>
      </c>
      <c r="L446" s="444">
        <f t="shared" ca="1" si="28"/>
        <v>1003269.9062586841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1003269.9062586841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4090.0608447671048</v>
      </c>
      <c r="L447" s="444">
        <f t="shared" ca="1" si="28"/>
        <v>985704.66358887241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985704.66358887241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4016.8723336428902</v>
      </c>
      <c r="L448" s="444">
        <f t="shared" ca="1" si="28"/>
        <v>968066.23240793648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968066.23240793648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3943.3788703889909</v>
      </c>
      <c r="L449" s="444">
        <f t="shared" ca="1" si="28"/>
        <v>950354.30776374671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950354.30776374671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3869.5791843715328</v>
      </c>
      <c r="L450" s="444">
        <f t="shared" ca="1" si="28"/>
        <v>932568.58343353937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932568.58343353937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3795.4719996623353</v>
      </c>
      <c r="L451" s="444">
        <f t="shared" ca="1" si="28"/>
        <v>914708.75191862287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914708.75191862287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3721.0560350168507</v>
      </c>
      <c r="L452" s="444">
        <f t="shared" ca="1" si="28"/>
        <v>896774.50443906104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896774.50443906104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3646.3300038520092</v>
      </c>
      <c r="L453" s="444">
        <f t="shared" ca="1" si="28"/>
        <v>878765.53092833422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878765.53092833422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3571.2926142239803</v>
      </c>
      <c r="L454" s="444">
        <f t="shared" ca="1" si="28"/>
        <v>860681.52002797939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860681.52002797939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3495.9425688058359</v>
      </c>
      <c r="L455" s="444">
        <f t="shared" ca="1" si="28"/>
        <v>842522.15908220655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842522.15908220655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3420.2785648651156</v>
      </c>
      <c r="L456" s="444">
        <f t="shared" ca="1" si="28"/>
        <v>824287.13413249294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824287.13413249294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3344.2992942413093</v>
      </c>
      <c r="L457" s="444">
        <f t="shared" ca="1" si="28"/>
        <v>805976.12991215556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805976.12991215556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3268.0034433232368</v>
      </c>
      <c r="L458" s="444">
        <f t="shared" ca="1" si="28"/>
        <v>787588.82984090003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787588.82984090003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3191.3896930263386</v>
      </c>
      <c r="L459" s="444">
        <f t="shared" ca="1" si="28"/>
        <v>769124.91601934761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769124.91601934761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3114.4567187698703</v>
      </c>
      <c r="L460" s="444">
        <f t="shared" ca="1" si="28"/>
        <v>750584.06922353874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750584.06922353874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3037.2031904539995</v>
      </c>
      <c r="L461" s="444">
        <f t="shared" ca="1" si="28"/>
        <v>731965.96889941394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731965.96889941394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2959.6277724368128</v>
      </c>
      <c r="L462" s="444">
        <f t="shared" ca="1" si="28"/>
        <v>713270.29315727192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713270.29315727192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2881.7291235112216</v>
      </c>
      <c r="L463" s="444">
        <f t="shared" ca="1" si="28"/>
        <v>694496.71876620443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694496.71876620443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2803.5058968817739</v>
      </c>
      <c r="L464" s="444">
        <f t="shared" ca="1" si="28"/>
        <v>675644.92114850751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675644.92114850751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2724.9567401413697</v>
      </c>
      <c r="L465" s="444">
        <f t="shared" ca="1" si="28"/>
        <v>656714.57437407016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656714.57437407016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2646.0802952478803</v>
      </c>
      <c r="L466" s="444">
        <f t="shared" ca="1" si="28"/>
        <v>637705.35115473915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637705.35115473915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2566.8751985006684</v>
      </c>
      <c r="L467" s="444">
        <f t="shared" ca="1" si="28"/>
        <v>618616.92283866112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618616.92283866112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2487.3400805170095</v>
      </c>
      <c r="L468" s="444">
        <f t="shared" ca="1" si="28"/>
        <v>599448.95940459927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599448.95940459927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2407.473566208419</v>
      </c>
      <c r="L469" s="444">
        <f t="shared" ca="1" si="28"/>
        <v>580201.12945622893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580201.12945622893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2327.2742747568759</v>
      </c>
      <c r="L470" s="444">
        <f t="shared" ca="1" si="28"/>
        <v>560873.1002164071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560873.1002164071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2246.7408195909511</v>
      </c>
      <c r="L471" s="444">
        <f t="shared" ca="1" si="28"/>
        <v>541464.53752141923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541464.53752141923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2165.8718083618351</v>
      </c>
      <c r="L472" s="444">
        <f t="shared" ca="1" si="28"/>
        <v>521975.10581520229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521975.10581520229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2084.6658429192644</v>
      </c>
      <c r="L473" s="444">
        <f t="shared" ca="1" si="28"/>
        <v>502404.46814354276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502404.46814354276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2003.1215192873497</v>
      </c>
      <c r="L474" s="444">
        <f t="shared" ca="1" si="28"/>
        <v>482752.28614825133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482752.28614825133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1921.2374276403025</v>
      </c>
      <c r="L475" s="444">
        <f t="shared" ca="1" si="28"/>
        <v>463018.22006131284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463018.22006131284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1839.0121522780585</v>
      </c>
      <c r="L476" s="444">
        <f t="shared" ca="1" si="28"/>
        <v>443201.92869901209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443201.92869901209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1756.4442716018057</v>
      </c>
      <c r="L477" s="444">
        <f t="shared" ca="1" si="28"/>
        <v>423303.0694560351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423303.0694560351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1673.5323580894012</v>
      </c>
      <c r="L478" s="444">
        <f t="shared" ca="1" si="28"/>
        <v>403321.29829954571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403321.29829954571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1590.2749782706956</v>
      </c>
      <c r="L479" s="444">
        <f t="shared" ca="1" si="28"/>
        <v>383256.26976323762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383256.26976323762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1506.6706927027451</v>
      </c>
      <c r="L480" s="444">
        <f t="shared" ca="1" si="28"/>
        <v>363107.63694136159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363107.63694136159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1422.7180559449284</v>
      </c>
      <c r="L481" s="444">
        <f t="shared" ca="1" si="28"/>
        <v>342875.05148272775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342875.05148272775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1338.4156165339541</v>
      </c>
      <c r="L482" s="444">
        <f t="shared" ca="1" si="28"/>
        <v>322558.16358468292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322558.16358468292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1253.7619169587672</v>
      </c>
      <c r="L483" s="444">
        <f t="shared" ca="1" si="28"/>
        <v>302156.62198706291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302156.62198706291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1168.7554936353506</v>
      </c>
      <c r="L484" s="444">
        <f t="shared" ca="1" si="28"/>
        <v>281670.0739661195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281670.0739661195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1083.3948768814196</v>
      </c>
      <c r="L485" s="444">
        <f t="shared" ca="1" si="28"/>
        <v>261098.16532842212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261098.16532842212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997.67859089101398</v>
      </c>
      <c r="L486" s="444">
        <f t="shared" ca="1" si="28"/>
        <v>240440.54040473435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240440.54040473435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911.60515370898133</v>
      </c>
      <c r="L487" s="444">
        <f t="shared" ca="1" si="28"/>
        <v>219696.84204386454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219696.84204386454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825.17307720535734</v>
      </c>
      <c r="L488" s="444">
        <f t="shared" ca="1" si="28"/>
        <v>198866.71160649112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198866.71160649112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738.38086704963473</v>
      </c>
      <c r="L489" s="444">
        <f t="shared" ca="1" si="28"/>
        <v>177949.78895896196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177949.78895896196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651.22702268492992</v>
      </c>
      <c r="L490" s="444">
        <f t="shared" ca="1" si="28"/>
        <v>156945.71246706811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156945.71246706811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563.71003730203881</v>
      </c>
      <c r="L491" s="444">
        <f t="shared" ca="1" si="28"/>
        <v>135854.11898979137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135854.11898979137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475.82839781338578</v>
      </c>
      <c r="L492" s="444">
        <f t="shared" ca="1" si="28"/>
        <v>114674.64387302597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114674.64387302597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387.58058482686323</v>
      </c>
      <c r="L493" s="444">
        <f t="shared" ca="1" si="28"/>
        <v>93406.920943274046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93406.920943274046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298.96507261956356</v>
      </c>
      <c r="L494" s="444">
        <f t="shared" ca="1" si="28"/>
        <v>72050.582501314828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72050.582501314828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209.98032911140015</v>
      </c>
      <c r="L495" s="444">
        <f t="shared" ca="1" si="28"/>
        <v>50605.259315847441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50605.259315847441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120.6248158386194</v>
      </c>
      <c r="L496" s="444">
        <f t="shared" ca="1" si="28"/>
        <v>29070.580617107273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29070.580617107273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30.896987927202019</v>
      </c>
      <c r="L497" s="444">
        <f t="shared" ca="1" si="28"/>
        <v>7446.1740904556873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7446.1740904556873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-59.204705933846242</v>
      </c>
      <c r="L498" s="444">
        <f t="shared" ca="1" si="28"/>
        <v>-14268.334130056946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-14268.334130056946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-149.68182351931554</v>
      </c>
      <c r="L499" s="444">
        <f t="shared" ca="1" si="28"/>
        <v>-36073.319468155045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-36073.319468155045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-240.53592909472434</v>
      </c>
      <c r="L500" s="444">
        <f t="shared" ca="1" si="28"/>
        <v>-57969.158911828556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-57969.158911828556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-331.76859344336395</v>
      </c>
      <c r="L501" s="444">
        <f t="shared" ca="1" si="28"/>
        <v>-79956.231019850718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-79956.231019850718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-423.38139389345628</v>
      </c>
      <c r="L502" s="444">
        <f t="shared" ca="1" si="28"/>
        <v>-102034.91592832297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-102034.91592832297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-515.37591434542389</v>
      </c>
      <c r="L503" s="444">
        <f t="shared" ca="1" si="28"/>
        <v>-124205.59535724718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-124205.59535724718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-607.75374529927478</v>
      </c>
      <c r="L504" s="444">
        <f t="shared" ca="1" si="28"/>
        <v>-146468.65261712522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-146468.65261712522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-700.51648388210003</v>
      </c>
      <c r="L505" s="444">
        <f t="shared" ca="1" si="28"/>
        <v>-168824.4726155861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-168824.4726155861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-793.66573387568701</v>
      </c>
      <c r="L506" s="444">
        <f t="shared" ca="1" si="28"/>
        <v>-191273.44186404056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-191273.44186404056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-887.2031057442473</v>
      </c>
      <c r="L507" s="444">
        <f t="shared" ca="1" si="28"/>
        <v>-213815.94848436359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-213815.94848436359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-981.13021666225995</v>
      </c>
      <c r="L508" s="444">
        <f t="shared" ca="1" si="28"/>
        <v>-236452.38221560462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-236452.38221560462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-1075.4486905424308</v>
      </c>
      <c r="L509" s="444">
        <f t="shared" ca="1" si="28"/>
        <v>-259183.13442072584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-259183.13442072584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-1170.1601580637691</v>
      </c>
      <c r="L510" s="444">
        <f t="shared" ca="1" si="28"/>
        <v>-282008.59809336835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-282008.59809336835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-1265.2662566997797</v>
      </c>
      <c r="L511" s="444">
        <f t="shared" ca="1" si="28"/>
        <v>-304929.16786464694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-304929.16786464694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-1360.7686307467739</v>
      </c>
      <c r="L512" s="444">
        <f t="shared" ca="1" si="28"/>
        <v>-327945.24000997248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-327945.24000997248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-1456.668931352297</v>
      </c>
      <c r="L513" s="444">
        <f t="shared" ca="1" si="28"/>
        <v>-351057.21245590359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-351057.21245590359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-1552.9688165436764</v>
      </c>
      <c r="L514" s="444">
        <f t="shared" ca="1" si="28"/>
        <v>-374265.48478702607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-374265.48478702607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-1649.6699512566868</v>
      </c>
      <c r="L515" s="444">
        <f t="shared" ca="1" si="28"/>
        <v>-397570.45825286157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-397570.45825286157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-1746.7740073643347</v>
      </c>
      <c r="L516" s="444">
        <f t="shared" ca="1" si="28"/>
        <v>-420972.53577480471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-420972.53577480471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-1844.2826637057644</v>
      </c>
      <c r="L517" s="444">
        <f t="shared" ca="1" si="28"/>
        <v>-444472.12195308926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-444472.12195308926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-1942.1976061152836</v>
      </c>
      <c r="L518" s="444">
        <f t="shared" ref="L518:L772" ca="1" si="54">I518-J518+K518</f>
        <v>-468069.62307378335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-468069.62307378335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-2040.520527451509</v>
      </c>
      <c r="L519" s="444">
        <f t="shared" ca="1" si="54"/>
        <v>-491765.44711581367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-491765.44711581367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-2139.2531276266354</v>
      </c>
      <c r="L520" s="444">
        <f t="shared" ca="1" si="54"/>
        <v>-515560.00375801907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-515560.00375801907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-2238.3971136358246</v>
      </c>
      <c r="L521" s="444">
        <f t="shared" ca="1" si="54"/>
        <v>-539453.7043862337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-539453.7043862337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-2337.9541995867185</v>
      </c>
      <c r="L522" s="444">
        <f t="shared" ca="1" si="54"/>
        <v>-563446.96210039919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-563446.96210039919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-2437.9261067290749</v>
      </c>
      <c r="L523" s="444">
        <f t="shared" ca="1" si="54"/>
        <v>-587540.19172170712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-587540.19172170712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-2538.314563484525</v>
      </c>
      <c r="L524" s="444">
        <f t="shared" ca="1" si="54"/>
        <v>-611733.80979977048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-611733.80979977048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-2639.1213054764548</v>
      </c>
      <c r="L525" s="444">
        <f t="shared" ca="1" si="54"/>
        <v>-636028.23461982561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-636028.23461982561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-2740.3480755600185</v>
      </c>
      <c r="L526" s="444">
        <f t="shared" ca="1" si="54"/>
        <v>-660423.88620996452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-660423.88620996452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-2841.9966238522638</v>
      </c>
      <c r="L527" s="444">
        <f t="shared" ca="1" si="54"/>
        <v>-684921.18634839565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-684921.18634839565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-2944.0687077623938</v>
      </c>
      <c r="L528" s="444">
        <f t="shared" ca="1" si="54"/>
        <v>-709520.5585707369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-709520.5585707369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-3046.5660920221485</v>
      </c>
      <c r="L529" s="444">
        <f t="shared" ca="1" si="54"/>
        <v>-734222.42817733774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-734222.42817733774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-3149.4905487163187</v>
      </c>
      <c r="L530" s="444">
        <f t="shared" ca="1" si="54"/>
        <v>-759027.22224063275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-759027.22224063275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-3252.8438573133812</v>
      </c>
      <c r="L531" s="444">
        <f t="shared" ca="1" si="54"/>
        <v>-783935.36961252487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-783935.36961252487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-3356.6278046962648</v>
      </c>
      <c r="L532" s="444">
        <f t="shared" ca="1" si="54"/>
        <v>-808947.30093179981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-808947.30093179981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-3460.8441851932444</v>
      </c>
      <c r="L533" s="444">
        <f t="shared" ca="1" si="54"/>
        <v>-834063.44863157184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-834063.44863157184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-3565.4948006089612</v>
      </c>
      <c r="L534" s="444">
        <f t="shared" ca="1" si="54"/>
        <v>-859284.24694675964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-859284.24694675964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-3670.5814602555765</v>
      </c>
      <c r="L535" s="444">
        <f t="shared" ca="1" si="54"/>
        <v>-884610.13192159391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-884610.13192159391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-3776.1059809840531</v>
      </c>
      <c r="L536" s="444">
        <f t="shared" ca="1" si="54"/>
        <v>-910041.5414171567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-910041.5414171567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-3882.0701872155646</v>
      </c>
      <c r="L537" s="444">
        <f t="shared" ca="1" si="54"/>
        <v>-935578.915118951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-935578.915118951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-3988.4759109730403</v>
      </c>
      <c r="L538" s="444">
        <f t="shared" ca="1" si="54"/>
        <v>-961222.69454450277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-961222.69454450277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-4095.3249919128398</v>
      </c>
      <c r="L539" s="444">
        <f t="shared" ca="1" si="54"/>
        <v>-986973.32305099443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-986973.32305099443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-4202.6192773565554</v>
      </c>
      <c r="L540" s="444">
        <f t="shared" ca="1" si="54"/>
        <v>-1012831.2458429298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-1012831.2458429298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-4310.3606223229526</v>
      </c>
      <c r="L541" s="444">
        <f t="shared" ca="1" si="54"/>
        <v>-1038796.9099798315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-1038796.9099798315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-4418.5508895600424</v>
      </c>
      <c r="L542" s="444">
        <f t="shared" ca="1" si="54"/>
        <v>-1064870.7643839703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-1064870.7643839703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-4527.1919495772881</v>
      </c>
      <c r="L543" s="444">
        <f t="shared" ca="1" si="54"/>
        <v>-1091053.2598481264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-1091053.2598481264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-4636.2856806779382</v>
      </c>
      <c r="L544" s="444">
        <f t="shared" ca="1" si="54"/>
        <v>-1117344.8490433833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-1117344.8490433833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-4745.8339689915083</v>
      </c>
      <c r="L545" s="444">
        <f t="shared" ca="1" si="54"/>
        <v>-1143745.9865269535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-1143745.9865269535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-4855.838708506385</v>
      </c>
      <c r="L546" s="444">
        <f t="shared" ca="1" si="54"/>
        <v>-1170257.1287500388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-1170257.1287500388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-4966.3018011025733</v>
      </c>
      <c r="L547" s="444">
        <f t="shared" ca="1" si="54"/>
        <v>-1196878.7340657201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-1196878.7340657201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-5077.2251565845791</v>
      </c>
      <c r="L548" s="444">
        <f t="shared" ca="1" si="54"/>
        <v>-1223611.2627368835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-1223611.2627368835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-5188.6106927144265</v>
      </c>
      <c r="L549" s="444">
        <f t="shared" ca="1" si="54"/>
        <v>-1250455.1769441767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-1250455.1769441767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-5300.4603352448148</v>
      </c>
      <c r="L550" s="444">
        <f t="shared" ca="1" si="54"/>
        <v>-1277410.9407940004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-1277410.9407940004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-5412.7760179524139</v>
      </c>
      <c r="L551" s="444">
        <f t="shared" ca="1" si="54"/>
        <v>-1304479.0203265317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-1304479.0203265317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-5525.5596826712936</v>
      </c>
      <c r="L552" s="444">
        <f t="shared" ca="1" si="54"/>
        <v>-1331659.8835237818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-1331659.8835237818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-5638.8132793265022</v>
      </c>
      <c r="L553" s="444">
        <f t="shared" ca="1" si="54"/>
        <v>-1358954.0003176872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-1358954.0003176872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-5752.5387659677754</v>
      </c>
      <c r="L554" s="444">
        <f t="shared" ca="1" si="54"/>
        <v>-1386361.8425982338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-1386361.8425982338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-5866.7381088033862</v>
      </c>
      <c r="L555" s="444">
        <f t="shared" ca="1" si="54"/>
        <v>-1413883.884221616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-1413883.884221616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-5981.4132822341453</v>
      </c>
      <c r="L556" s="444">
        <f t="shared" ca="1" si="54"/>
        <v>-1441520.601018429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-1441520.601018429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-6096.5662688875327</v>
      </c>
      <c r="L557" s="444">
        <f t="shared" ca="1" si="54"/>
        <v>-1469272.4708018955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-1469272.4708018955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-6212.1990596519763</v>
      </c>
      <c r="L558" s="444">
        <f t="shared" ca="1" si="54"/>
        <v>-1497139.9733761263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-1497139.9733761263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-6328.3136537112714</v>
      </c>
      <c r="L559" s="444">
        <f t="shared" ca="1" si="54"/>
        <v>-1525123.5905444163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-1525123.5905444163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-6444.9120585791461</v>
      </c>
      <c r="L560" s="444">
        <f t="shared" ca="1" si="54"/>
        <v>-1553223.8061175742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-1553223.8061175742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-6561.9962901339713</v>
      </c>
      <c r="L561" s="444">
        <f t="shared" ca="1" si="54"/>
        <v>-1581441.1059222871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-1581441.1059222871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-6679.5683726536081</v>
      </c>
      <c r="L562" s="444">
        <f t="shared" ca="1" si="54"/>
        <v>-1609775.9778095195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-1609775.9778095195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-6797.6303388504093</v>
      </c>
      <c r="L563" s="444">
        <f t="shared" ca="1" si="54"/>
        <v>-1638228.9116629488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-1638228.9116629488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-6916.1842299063646</v>
      </c>
      <c r="L564" s="444">
        <f t="shared" ca="1" si="54"/>
        <v>-1666800.399407434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-1666800.399407434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-7035.2320955083878</v>
      </c>
      <c r="L565" s="444">
        <f t="shared" ca="1" si="54"/>
        <v>-1695490.9350175213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-1695490.9350175213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-7154.7759938837507</v>
      </c>
      <c r="L566" s="444">
        <f t="shared" ca="1" si="54"/>
        <v>-1724301.0145259839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-1724301.0145259839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-7274.8179918356782</v>
      </c>
      <c r="L567" s="444">
        <f t="shared" ca="1" si="54"/>
        <v>-1753231.1360323986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-1753231.1360323986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-7395.3601647790738</v>
      </c>
      <c r="L568" s="444">
        <f t="shared" ca="1" si="54"/>
        <v>-1782281.7997117564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-1782281.7997117564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-7516.4045967763968</v>
      </c>
      <c r="L569" s="444">
        <f t="shared" ca="1" si="54"/>
        <v>-1811453.5078231117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-1811453.5078231117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-7637.953380573711</v>
      </c>
      <c r="L570" s="444">
        <f t="shared" ca="1" si="54"/>
        <v>-1840746.7647182643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-1840746.7647182643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-7760.0086176368459</v>
      </c>
      <c r="L571" s="444">
        <f t="shared" ca="1" si="54"/>
        <v>-1870162.0768504799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-1870162.0768504799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-7882.5724181877449</v>
      </c>
      <c r="L572" s="444">
        <f t="shared" ca="1" si="54"/>
        <v>-1899699.9527832465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-1899699.9527832465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-8005.6469012409389</v>
      </c>
      <c r="L573" s="444">
        <f t="shared" ca="1" si="54"/>
        <v>-1929360.9031990664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-1929360.9031990664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-8129.2341946401875</v>
      </c>
      <c r="L574" s="444">
        <f t="shared" ca="1" si="54"/>
        <v>-1959145.4409082856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-1959145.4409082856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-8253.3364350952688</v>
      </c>
      <c r="L575" s="444">
        <f t="shared" ca="1" si="54"/>
        <v>-1989054.0808579596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-1989054.0808579596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-8377.9557682189097</v>
      </c>
      <c r="L576" s="444">
        <f t="shared" ca="1" si="54"/>
        <v>-2019087.3401407574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-2019087.3401407574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-8503.0943485639</v>
      </c>
      <c r="L577" s="444">
        <f t="shared" ca="1" si="54"/>
        <v>-2049245.7380039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-2049245.7380039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-8628.7543396603287</v>
      </c>
      <c r="L578" s="444">
        <f t="shared" ca="1" si="54"/>
        <v>-2079529.7958581392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-2079529.7958581392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-8754.9379140529909</v>
      </c>
      <c r="L579" s="444">
        <f t="shared" ca="1" si="54"/>
        <v>-2109940.037286771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-2109940.037286771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-8881.6472533389569</v>
      </c>
      <c r="L580" s="444">
        <f t="shared" ca="1" si="54"/>
        <v>-2140476.988054689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-2140476.988054689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-9008.884548205282</v>
      </c>
      <c r="L581" s="444">
        <f t="shared" ca="1" si="54"/>
        <v>-2171141.1761174733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-2171141.1761174733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-9136.651998466883</v>
      </c>
      <c r="L582" s="444">
        <f t="shared" ca="1" si="54"/>
        <v>-2201933.1316305189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-2201933.1316305189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-9264.9518131045734</v>
      </c>
      <c r="L583" s="444">
        <f t="shared" ca="1" si="54"/>
        <v>-2232853.3869582023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-2232853.3869582023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-9393.7862103032548</v>
      </c>
      <c r="L584" s="444">
        <f t="shared" ca="1" si="54"/>
        <v>-2263902.4766830844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-2263902.4766830844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-9523.1574174902635</v>
      </c>
      <c r="L585" s="444">
        <f t="shared" ca="1" si="54"/>
        <v>-2295080.9376151534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-2295080.9376151534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-9653.0676713738849</v>
      </c>
      <c r="L586" s="444">
        <f t="shared" ca="1" si="54"/>
        <v>-2326389.3088011062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-2326389.3088011062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-9783.5192179820206</v>
      </c>
      <c r="L587" s="444">
        <f t="shared" ca="1" si="54"/>
        <v>-2357828.131533667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-2357828.131533667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-9914.5143127010233</v>
      </c>
      <c r="L588" s="444">
        <f t="shared" ca="1" si="54"/>
        <v>-2389397.9493609467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-2389397.9493609467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-10046.055220314689</v>
      </c>
      <c r="L589" s="444">
        <f t="shared" ca="1" si="54"/>
        <v>-2421099.3080958403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-2421099.3080958403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-10178.144215043412</v>
      </c>
      <c r="L590" s="444">
        <f t="shared" ca="1" si="54"/>
        <v>-2452932.7558254628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-2452932.7558254628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-10310.783580583506</v>
      </c>
      <c r="L591" s="444">
        <f t="shared" ca="1" si="54"/>
        <v>-2484898.8429206251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-2484898.8429206251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-10443.975610146683</v>
      </c>
      <c r="L592" s="444">
        <f t="shared" ca="1" si="54"/>
        <v>-2516998.1220453507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-2516998.1220453507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-10577.722606499707</v>
      </c>
      <c r="L593" s="444">
        <f t="shared" ca="1" si="54"/>
        <v>-2549231.1481664293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-2549231.1481664293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-10712.0268820042</v>
      </c>
      <c r="L594" s="444">
        <f t="shared" ca="1" si="54"/>
        <v>-2581598.4785630121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-2581598.4785630121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-10846.890758656629</v>
      </c>
      <c r="L595" s="444">
        <f t="shared" ca="1" si="54"/>
        <v>-2614100.6728362474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-2614100.6728362474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-10982.316568128443</v>
      </c>
      <c r="L596" s="444">
        <f t="shared" ca="1" si="54"/>
        <v>-2646738.2929189545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-2646738.2929189545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-11118.30665180639</v>
      </c>
      <c r="L597" s="444">
        <f t="shared" ca="1" si="54"/>
        <v>-2679511.9030853398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-2679511.9030853398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-11254.863360832995</v>
      </c>
      <c r="L598" s="444">
        <f t="shared" ca="1" si="54"/>
        <v>-2712422.0699607516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-2712422.0699607516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-11391.989056147209</v>
      </c>
      <c r="L599" s="444">
        <f t="shared" ca="1" si="54"/>
        <v>-2745469.3625314776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-2745469.3625314776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-11529.686108525235</v>
      </c>
      <c r="L600" s="444">
        <f t="shared" ca="1" si="54"/>
        <v>-2778654.3521545818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-2778654.3521545818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-11667.956898621502</v>
      </c>
      <c r="L601" s="444">
        <f t="shared" ca="1" si="54"/>
        <v>-2811977.6125677819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-2811977.6125677819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-11806.803817009837</v>
      </c>
      <c r="L602" s="444">
        <f t="shared" ca="1" si="54"/>
        <v>-2845439.7198993708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-2845439.7198993708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-11946.22926422479</v>
      </c>
      <c r="L603" s="444">
        <f t="shared" ca="1" si="54"/>
        <v>-2879041.2526781745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-2879041.2526781745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-12086.235650803139</v>
      </c>
      <c r="L604" s="444">
        <f t="shared" ca="1" si="54"/>
        <v>-2912782.7918435563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-2912782.7918435563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-12226.825397325563</v>
      </c>
      <c r="L605" s="444">
        <f t="shared" ca="1" si="54"/>
        <v>-2946664.9207554609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-2946664.9207554609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-12368.000934458498</v>
      </c>
      <c r="L606" s="444">
        <f t="shared" ca="1" si="54"/>
        <v>-2980688.225204498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-2980688.225204498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-12509.764702996154</v>
      </c>
      <c r="L607" s="444">
        <f t="shared" ca="1" si="54"/>
        <v>-3014853.2934220731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-3014853.2934220731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-12652.119153902717</v>
      </c>
      <c r="L608" s="444">
        <f t="shared" ca="1" si="54"/>
        <v>-3049160.7160905548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-3049160.7160905548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-12795.066748354724</v>
      </c>
      <c r="L609" s="444">
        <f t="shared" ca="1" si="54"/>
        <v>-3083611.0863534883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-3083611.0863534883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-12938.609957783612</v>
      </c>
      <c r="L610" s="444">
        <f t="shared" ca="1" si="54"/>
        <v>-3118204.9998258506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-3118204.9998258506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-13082.751263918455</v>
      </c>
      <c r="L611" s="444">
        <f t="shared" ca="1" si="54"/>
        <v>-3152943.0546043478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-3152943.0546043478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-13227.49315882886</v>
      </c>
      <c r="L612" s="444">
        <f t="shared" ca="1" si="54"/>
        <v>-3187825.8512777556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-3187825.8512777556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-13372.83814496806</v>
      </c>
      <c r="L613" s="444">
        <f t="shared" ca="1" si="54"/>
        <v>-3222853.9929373027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-3222853.9929373027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-13518.788735216172</v>
      </c>
      <c r="L614" s="444">
        <f t="shared" ca="1" si="54"/>
        <v>-3258028.0851870975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-3258028.0851870975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-13665.347452923652</v>
      </c>
      <c r="L615" s="444">
        <f t="shared" ca="1" si="54"/>
        <v>-3293348.7361546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-3293348.7361546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-13812.516831954912</v>
      </c>
      <c r="L616" s="444">
        <f t="shared" ca="1" si="54"/>
        <v>-3328816.5565011338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-3328816.5565011338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-13960.299416732134</v>
      </c>
      <c r="L617" s="444">
        <f t="shared" ca="1" si="54"/>
        <v>-3364432.1594324447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-3364432.1594324447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-14108.697762279264</v>
      </c>
      <c r="L618" s="444">
        <f t="shared" ca="1" si="54"/>
        <v>-3400196.1607093029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-3400196.1607093029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-14257.714434266174</v>
      </c>
      <c r="L619" s="444">
        <f t="shared" ca="1" si="54"/>
        <v>-3436109.1786581478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-3436109.1786581478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-14407.352009053027</v>
      </c>
      <c r="L620" s="444">
        <f t="shared" ca="1" si="54"/>
        <v>-3472171.8341817795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-3472171.8341817795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-14557.613073734827</v>
      </c>
      <c r="L621" s="444">
        <f t="shared" ca="1" si="54"/>
        <v>-3508384.7507700934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-3508384.7507700934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-14708.500226186132</v>
      </c>
      <c r="L622" s="444">
        <f t="shared" ca="1" si="54"/>
        <v>-3544748.5545108584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-3544748.5545108584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-14860.01607510599</v>
      </c>
      <c r="L623" s="444">
        <f t="shared" ca="1" si="54"/>
        <v>-3581263.8741005431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-3581263.8741005431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-15012.16324006301</v>
      </c>
      <c r="L624" s="444">
        <f t="shared" ca="1" si="54"/>
        <v>-3617931.3408551849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-3617931.3408551849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-15164.944351540684</v>
      </c>
      <c r="L625" s="444">
        <f t="shared" ca="1" si="54"/>
        <v>-3654751.5887213047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-3654751.5887213047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-15318.362050982849</v>
      </c>
      <c r="L626" s="444">
        <f t="shared" ca="1" si="54"/>
        <v>-3691725.2542868662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-3691725.2542868662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-15472.418990839356</v>
      </c>
      <c r="L627" s="444">
        <f t="shared" ca="1" si="54"/>
        <v>-3728852.9767922843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-3728852.9767922843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-15627.117834611932</v>
      </c>
      <c r="L628" s="444">
        <f t="shared" ca="1" si="54"/>
        <v>-3766135.3981414749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-3766135.3981414749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-15782.461256900224</v>
      </c>
      <c r="L629" s="444">
        <f t="shared" ca="1" si="54"/>
        <v>-3803573.1629129541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-3803573.1629129541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-15938.451943448052</v>
      </c>
      <c r="L630" s="444">
        <f t="shared" ca="1" si="54"/>
        <v>-3841166.9183709812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-3841166.9183709812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-16095.092591189834</v>
      </c>
      <c r="L631" s="444">
        <f t="shared" ca="1" si="54"/>
        <v>-3878917.3144767499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-3878917.3144767499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-16252.385908297201</v>
      </c>
      <c r="L632" s="444">
        <f t="shared" ca="1" si="54"/>
        <v>-3916825.003899626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-3916825.003899626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-16410.334614225852</v>
      </c>
      <c r="L633" s="444">
        <f t="shared" ca="1" si="54"/>
        <v>-3954890.6420284305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-3954890.6420284305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-16568.941439762537</v>
      </c>
      <c r="L634" s="444">
        <f t="shared" ca="1" si="54"/>
        <v>-3993114.886982772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-3993114.886982772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-16728.209127072296</v>
      </c>
      <c r="L635" s="444">
        <f t="shared" ca="1" si="54"/>
        <v>-4031498.3996244231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-4031498.3996244231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-16888.140429745843</v>
      </c>
      <c r="L636" s="444">
        <f t="shared" ca="1" si="54"/>
        <v>-4070041.8435687479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-4070041.8435687479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-17048.738112847193</v>
      </c>
      <c r="L637" s="444">
        <f t="shared" ca="1" si="54"/>
        <v>-4108745.885196174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-4108745.885196174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-17210.004952961473</v>
      </c>
      <c r="L638" s="444">
        <f t="shared" ca="1" si="54"/>
        <v>-4147611.1936637145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-4147611.1936637145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-17371.943738242888</v>
      </c>
      <c r="L639" s="444">
        <f t="shared" ca="1" si="54"/>
        <v>-4186638.4409165364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-4186638.4409165364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-17534.557268462977</v>
      </c>
      <c r="L640" s="444">
        <f t="shared" ca="1" si="54"/>
        <v>-4225828.3016995778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-4225828.3016995778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-17697.848355058984</v>
      </c>
      <c r="L641" s="444">
        <f t="shared" ca="1" si="54"/>
        <v>-4265181.4535692148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-4265181.4535692148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-17861.819821182471</v>
      </c>
      <c r="L642" s="444">
        <f t="shared" ca="1" si="54"/>
        <v>-4304698.5769049758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-4304698.5769049758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-18026.474501748144</v>
      </c>
      <c r="L643" s="444">
        <f t="shared" ca="1" si="54"/>
        <v>-4344380.3549213028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-4344380.3549213028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-18191.815243482837</v>
      </c>
      <c r="L644" s="444">
        <f t="shared" ca="1" si="54"/>
        <v>-4384227.4736793637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-4384227.4736793637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-18357.844904974758</v>
      </c>
      <c r="L645" s="444">
        <f t="shared" ca="1" si="54"/>
        <v>-4424240.6220989171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-4424240.6220989171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-18524.566356722898</v>
      </c>
      <c r="L646" s="444">
        <f t="shared" ca="1" si="54"/>
        <v>-4464420.4919702187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-4464420.4919702187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-18691.982481186653</v>
      </c>
      <c r="L647" s="444">
        <f t="shared" ca="1" si="54"/>
        <v>-4504767.7779659834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-4504767.7779659834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-18860.096172835674</v>
      </c>
      <c r="L648" s="444">
        <f t="shared" ca="1" si="54"/>
        <v>-4545283.1776533974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-4545283.1776533974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-19028.910338199898</v>
      </c>
      <c r="L649" s="444">
        <f t="shared" ca="1" si="54"/>
        <v>-4585967.3915061755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-4585967.3915061755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-19198.427895919809</v>
      </c>
      <c r="L650" s="444">
        <f t="shared" ca="1" si="54"/>
        <v>-4626821.1229166733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-4626821.1229166733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-19368.651776796883</v>
      </c>
      <c r="L651" s="444">
        <f t="shared" ca="1" si="54"/>
        <v>-4667845.0782080488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-4667845.0782080488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-19539.584923844279</v>
      </c>
      <c r="L652" s="444">
        <f t="shared" ca="1" si="54"/>
        <v>-4709039.9666464711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-4709039.9666464711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-19711.230292337706</v>
      </c>
      <c r="L653" s="444">
        <f t="shared" ca="1" si="54"/>
        <v>-4750406.5004533874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-4750406.5004533874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-19883.590849866523</v>
      </c>
      <c r="L654" s="444">
        <f t="shared" ca="1" si="54"/>
        <v>-4791945.3948178319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-4791945.3948178319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-20056.669576385044</v>
      </c>
      <c r="L655" s="444">
        <f t="shared" ca="1" si="54"/>
        <v>-4833657.3679087954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-4833657.3679087954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-20230.469464264057</v>
      </c>
      <c r="L656" s="444">
        <f t="shared" ca="1" si="54"/>
        <v>-4875543.1408876376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-4875543.1408876376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-20404.993518342566</v>
      </c>
      <c r="L657" s="444">
        <f t="shared" ca="1" si="54"/>
        <v>-4917603.4379205583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-4917603.4379205583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-20580.244755979737</v>
      </c>
      <c r="L658" s="444">
        <f t="shared" ca="1" si="54"/>
        <v>-4959838.9861911163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-4959838.9861911163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-20756.226207107062</v>
      </c>
      <c r="L659" s="444">
        <f t="shared" ca="1" si="54"/>
        <v>-5002250.515912802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-5002250.515912802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-20932.940914280753</v>
      </c>
      <c r="L660" s="444">
        <f t="shared" ca="1" si="54"/>
        <v>-5044838.7603416611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-5044838.7603416611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-21110.391932734332</v>
      </c>
      <c r="L661" s="444">
        <f t="shared" ca="1" si="54"/>
        <v>-5087604.4557889737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-5087604.4557889737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-21288.582330431465</v>
      </c>
      <c r="L662" s="444">
        <f t="shared" ca="1" si="54"/>
        <v>-5130548.3416339839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-5130548.3416339839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-21467.51518811901</v>
      </c>
      <c r="L663" s="444">
        <f t="shared" ca="1" si="54"/>
        <v>-5173671.1603366816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-5173671.1603366816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-21647.193599380251</v>
      </c>
      <c r="L664" s="444">
        <f t="shared" ca="1" si="54"/>
        <v>-5216973.6574506406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-5216973.6574506406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-21827.620670688411</v>
      </c>
      <c r="L665" s="444">
        <f t="shared" ca="1" si="54"/>
        <v>-5260456.5816359073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-5260456.5816359073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-22008.799521460358</v>
      </c>
      <c r="L666" s="444">
        <f t="shared" ca="1" si="54"/>
        <v>-5304120.6846719459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-5304120.6846719459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-22190.733284110516</v>
      </c>
      <c r="L667" s="444">
        <f t="shared" ca="1" si="54"/>
        <v>-5347966.7214706345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-5347966.7214706345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-22373.425104105052</v>
      </c>
      <c r="L668" s="444">
        <f t="shared" ca="1" si="54"/>
        <v>-5391995.4500893177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-5391995.4500893177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-22556.878140016233</v>
      </c>
      <c r="L669" s="444">
        <f t="shared" ca="1" si="54"/>
        <v>-5436207.6317439126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-5436207.6317439126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-22741.095563577044</v>
      </c>
      <c r="L670" s="444">
        <f t="shared" ca="1" si="54"/>
        <v>-5480604.0308220685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-5480604.0308220685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-22926.080559736027</v>
      </c>
      <c r="L671" s="444">
        <f t="shared" ca="1" si="54"/>
        <v>-5525185.414896383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-5525185.414896383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-23111.836326712339</v>
      </c>
      <c r="L672" s="444">
        <f t="shared" ca="1" si="54"/>
        <v>-5569952.5547376741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-5569952.5547376741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-23298.36607605105</v>
      </c>
      <c r="L673" s="444">
        <f t="shared" ca="1" si="54"/>
        <v>-5614906.2243283037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-5614906.2243283037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-23485.673032678675</v>
      </c>
      <c r="L674" s="444">
        <f t="shared" ca="1" si="54"/>
        <v>-5660047.2008755608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-5660047.2008755608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-23673.760434958913</v>
      </c>
      <c r="L675" s="444">
        <f t="shared" ca="1" si="54"/>
        <v>-5705376.2648250982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-5705376.2648250982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-23862.631534748652</v>
      </c>
      <c r="L676" s="444">
        <f t="shared" ca="1" si="54"/>
        <v>-5750894.1998744253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-5750894.1998744253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-24052.289597454183</v>
      </c>
      <c r="L677" s="444">
        <f t="shared" ca="1" si="54"/>
        <v>-5796601.7929864582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-5796601.7929864582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-24242.737902087651</v>
      </c>
      <c r="L678" s="444">
        <f t="shared" ca="1" si="54"/>
        <v>-5842499.8344031246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-5842499.8344031246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-24433.979741323761</v>
      </c>
      <c r="L679" s="444">
        <f t="shared" ca="1" si="54"/>
        <v>-5888589.1176590268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-5888589.1176590268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-24626.018421556688</v>
      </c>
      <c r="L680" s="444">
        <f t="shared" ca="1" si="54"/>
        <v>-5934870.4395951619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-5934870.4395951619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-24818.857262957252</v>
      </c>
      <c r="L681" s="444">
        <f t="shared" ca="1" si="54"/>
        <v>-5981344.6003726972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-5981344.6003726972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-25012.499599530314</v>
      </c>
      <c r="L682" s="444">
        <f t="shared" ca="1" si="54"/>
        <v>-6028012.403486806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-6028012.403486806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-25206.948779172435</v>
      </c>
      <c r="L683" s="444">
        <f t="shared" ca="1" si="54"/>
        <v>-6074874.6557805566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-6074874.6557805566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-25402.208163729731</v>
      </c>
      <c r="L684" s="444">
        <f t="shared" ca="1" si="54"/>
        <v>-6121932.1674588649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-6121932.1674588649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-25598.281129056013</v>
      </c>
      <c r="L685" s="444">
        <f t="shared" ca="1" si="54"/>
        <v>-6169185.7521024989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-6169185.7521024989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-25795.171065071154</v>
      </c>
      <c r="L686" s="444">
        <f t="shared" ca="1" si="54"/>
        <v>-6216636.2266821489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-6216636.2266821489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-25992.881375819696</v>
      </c>
      <c r="L687" s="444">
        <f t="shared" ca="1" si="54"/>
        <v>-6264284.4115725467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-6264284.4115725467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-26191.415479529689</v>
      </c>
      <c r="L688" s="444">
        <f t="shared" ca="1" si="54"/>
        <v>-6312131.1305666547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-6312131.1305666547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-26390.776808671802</v>
      </c>
      <c r="L689" s="444">
        <f t="shared" ca="1" si="54"/>
        <v>-6360177.2108899048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-6360177.2108899048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-26590.96881001868</v>
      </c>
      <c r="L690" s="444">
        <f t="shared" ca="1" si="54"/>
        <v>-6408423.4832145022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-6408423.4832145022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-26791.994944704504</v>
      </c>
      <c r="L691" s="444">
        <f t="shared" ca="1" si="54"/>
        <v>-6456870.7816737853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-6456870.7816737853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-26993.858688284847</v>
      </c>
      <c r="L692" s="444">
        <f t="shared" ca="1" si="54"/>
        <v>-6505519.9438766483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-6505519.9438766483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-27196.563530796779</v>
      </c>
      <c r="L693" s="444">
        <f t="shared" ca="1" si="54"/>
        <v>-6554371.8109220238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-6554371.8109220238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-27400.112976819175</v>
      </c>
      <c r="L694" s="444">
        <f t="shared" ca="1" si="54"/>
        <v>-6603427.2274134215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-6603427.2274134215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-27604.510545533332</v>
      </c>
      <c r="L695" s="444">
        <f t="shared" ca="1" si="54"/>
        <v>-6652687.041473533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-6652687.041473533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-27809.759770783796</v>
      </c>
      <c r="L696" s="444">
        <f t="shared" ca="1" si="54"/>
        <v>-6702152.104758895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-6702152.104758895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-28015.864201139473</v>
      </c>
      <c r="L697" s="444">
        <f t="shared" ca="1" si="54"/>
        <v>-6751823.272474613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-6751823.272474613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-28222.82739995496</v>
      </c>
      <c r="L698" s="444">
        <f t="shared" ca="1" si="54"/>
        <v>-6801701.4033891466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-6801701.4033891466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-28430.652945432186</v>
      </c>
      <c r="L699" s="444">
        <f t="shared" ca="1" si="54"/>
        <v>-6851787.3598491568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-6851787.3598491568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-28639.344430682224</v>
      </c>
      <c r="L700" s="444">
        <f t="shared" ca="1" si="54"/>
        <v>-6902082.0077944174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-6902082.0077944174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-28848.905463787483</v>
      </c>
      <c r="L701" s="444">
        <f t="shared" ca="1" si="54"/>
        <v>-6952586.2167727835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-6952586.2167727835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-29059.339667864013</v>
      </c>
      <c r="L702" s="444">
        <f t="shared" ca="1" si="54"/>
        <v>-7003300.8599552261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-7003300.8599552261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-29270.650681124189</v>
      </c>
      <c r="L703" s="444">
        <f t="shared" ca="1" si="54"/>
        <v>-7054226.8141509285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-7054226.8141509285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-29482.842156939612</v>
      </c>
      <c r="L704" s="444">
        <f t="shared" ca="1" si="54"/>
        <v>-7105364.9598224461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-7105364.9598224461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-29695.917763904265</v>
      </c>
      <c r="L705" s="444">
        <f t="shared" ca="1" si="54"/>
        <v>-7156716.1811009292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-7156716.1811009292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-29909.881185897942</v>
      </c>
      <c r="L706" s="444">
        <f t="shared" ca="1" si="54"/>
        <v>-7208281.3658014052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-7208281.3658014052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-30124.73612214993</v>
      </c>
      <c r="L707" s="444">
        <f t="shared" ca="1" si="54"/>
        <v>-7260061.4054381335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-7260061.4054381335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-30340.486287302967</v>
      </c>
      <c r="L708" s="444">
        <f t="shared" ca="1" si="54"/>
        <v>-7312057.1952400152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-7312057.1952400152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-30557.135411477473</v>
      </c>
      <c r="L709" s="444">
        <f t="shared" ca="1" si="54"/>
        <v>-7364269.6341660712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-7364269.6341660712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-30774.687240336039</v>
      </c>
      <c r="L710" s="444">
        <f t="shared" ca="1" si="54"/>
        <v>-7416699.6249209857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-7416699.6249209857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-30993.145535148185</v>
      </c>
      <c r="L711" s="444">
        <f t="shared" ca="1" si="54"/>
        <v>-7469348.0739707118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-7469348.0739707118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-31212.514072855378</v>
      </c>
      <c r="L712" s="444">
        <f t="shared" ca="1" si="54"/>
        <v>-7522215.8915581452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-7522215.8915581452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-31432.796646136347</v>
      </c>
      <c r="L713" s="444">
        <f t="shared" ca="1" si="54"/>
        <v>-7575303.9917188603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-7575303.9917188603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-31653.997063472656</v>
      </c>
      <c r="L714" s="444">
        <f t="shared" ca="1" si="54"/>
        <v>-7628613.2922969116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-7628613.2922969116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-31876.119149214541</v>
      </c>
      <c r="L715" s="444">
        <f t="shared" ca="1" si="54"/>
        <v>-7682144.7149607046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-7682144.7149607046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-32099.166743647016</v>
      </c>
      <c r="L716" s="444">
        <f t="shared" ca="1" si="54"/>
        <v>-7735899.1852189302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-7735899.1852189302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-32323.143703056285</v>
      </c>
      <c r="L717" s="444">
        <f t="shared" ca="1" si="54"/>
        <v>-7789877.6324365651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-7789877.6324365651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-32548.053899796429</v>
      </c>
      <c r="L718" s="444">
        <f t="shared" ca="1" si="54"/>
        <v>-7844080.9898509402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-7844080.9898509402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-32773.901222356326</v>
      </c>
      <c r="L719" s="444">
        <f t="shared" ca="1" si="54"/>
        <v>-7898510.1945878752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-7898510.1945878752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-33000.689575426892</v>
      </c>
      <c r="L720" s="444">
        <f t="shared" ca="1" si="54"/>
        <v>-7953166.1876778807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-7953166.1876778807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-33228.422879968573</v>
      </c>
      <c r="L721" s="444">
        <f t="shared" ca="1" si="54"/>
        <v>-8008049.9140724279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-8008049.9140724279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-33457.105073279192</v>
      </c>
      <c r="L722" s="444">
        <f t="shared" ca="1" si="54"/>
        <v>-8063162.322660285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-8063162.322660285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-33686.740109061931</v>
      </c>
      <c r="L723" s="444">
        <f t="shared" ca="1" si="54"/>
        <v>-8118504.3662839253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-8118504.3662839253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-33917.331957493763</v>
      </c>
      <c r="L724" s="444">
        <f t="shared" ca="1" si="54"/>
        <v>-8174077.0017559975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-8174077.0017559975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-34148.884605294064</v>
      </c>
      <c r="L725" s="444">
        <f t="shared" ca="1" si="54"/>
        <v>-8229881.18987587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-8229881.18987587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-34381.402055793536</v>
      </c>
      <c r="L726" s="444">
        <f t="shared" ca="1" si="54"/>
        <v>-8285917.8954462418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-8285917.8954462418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-34614.888329003414</v>
      </c>
      <c r="L727" s="444">
        <f t="shared" ca="1" si="54"/>
        <v>-8342188.0872898232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-8342188.0872898232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-34849.347461685</v>
      </c>
      <c r="L728" s="444">
        <f t="shared" ca="1" si="54"/>
        <v>-8398692.7382660862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-8398692.7382660862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-35084.783507419437</v>
      </c>
      <c r="L729" s="444">
        <f t="shared" ca="1" si="54"/>
        <v>-8455432.8252880853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-8455432.8252880853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-35321.200536677767</v>
      </c>
      <c r="L730" s="444">
        <f t="shared" ca="1" si="54"/>
        <v>-8512409.3293393422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-8512409.3293393422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-35558.602636891337</v>
      </c>
      <c r="L731" s="444">
        <f t="shared" ca="1" si="54"/>
        <v>-8569623.235490812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-8569623.235490812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-35796.993912522463</v>
      </c>
      <c r="L732" s="444">
        <f t="shared" ca="1" si="54"/>
        <v>-8627075.532917913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-8627075.532917913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-36036.378485135385</v>
      </c>
      <c r="L733" s="444">
        <f t="shared" ca="1" si="54"/>
        <v>-8684767.2149176281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-8684767.2149176281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-36276.760493467533</v>
      </c>
      <c r="L734" s="444">
        <f t="shared" ca="1" si="54"/>
        <v>-8742699.278925674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-8742699.278925674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-36518.144093501054</v>
      </c>
      <c r="L735" s="444">
        <f t="shared" ca="1" si="54"/>
        <v>-8800872.7265337538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-8800872.7265337538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-36760.533458534723</v>
      </c>
      <c r="L736" s="444">
        <f t="shared" ca="1" si="54"/>
        <v>-8859288.5635068677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-8859288.5635068677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-37003.932779256029</v>
      </c>
      <c r="L737" s="444">
        <f t="shared" ca="1" si="54"/>
        <v>-8917947.7998007033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-8917947.7998007033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-37248.346263813677</v>
      </c>
      <c r="L738" s="444">
        <f t="shared" ca="1" si="54"/>
        <v>-8976851.4495790955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-8976851.4495790955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-37493.778137890309</v>
      </c>
      <c r="L739" s="444">
        <f t="shared" ca="1" si="54"/>
        <v>-9036000.5312315654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-9036000.5312315654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-37740.232644775606</v>
      </c>
      <c r="L740" s="444">
        <f t="shared" ca="1" si="54"/>
        <v>-9095396.0673909206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-9095396.0673909206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-37987.714045439585</v>
      </c>
      <c r="L741" s="444">
        <f t="shared" ca="1" si="54"/>
        <v>-9155039.0849509388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-9155039.0849509388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-38236.226618606328</v>
      </c>
      <c r="L742" s="444">
        <f t="shared" ca="1" si="54"/>
        <v>-9214930.6150841247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-9214930.6150841247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-38485.774660827934</v>
      </c>
      <c r="L743" s="444">
        <f t="shared" ca="1" si="54"/>
        <v>-9275071.6932595316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-9275071.6932595316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-38736.362486558792</v>
      </c>
      <c r="L744" s="444">
        <f t="shared" ca="1" si="54"/>
        <v>-9335463.359260669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-9335463.359260669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-38987.994428230202</v>
      </c>
      <c r="L745" s="444">
        <f t="shared" ca="1" si="54"/>
        <v>-9396106.6572034787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-9396106.6572034787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-39240.674836325241</v>
      </c>
      <c r="L746" s="444">
        <f t="shared" ca="1" si="54"/>
        <v>-9457002.6355543826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-9457002.6355543826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-39494.408079454006</v>
      </c>
      <c r="L747" s="444">
        <f t="shared" ca="1" si="54"/>
        <v>-9518152.3471484166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-9518152.3471484166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-39749.198544429149</v>
      </c>
      <c r="L748" s="444">
        <f t="shared" ca="1" si="54"/>
        <v>-9579556.8492074255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-9579556.8492074255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-40005.050636341686</v>
      </c>
      <c r="L749" s="444">
        <f t="shared" ca="1" si="54"/>
        <v>-9641217.2033583466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-9641217.2033583466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-40261.968778637194</v>
      </c>
      <c r="L750" s="444">
        <f t="shared" ca="1" si="54"/>
        <v>-9703134.4756515622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-9703134.4756515622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-40519.957413192256</v>
      </c>
      <c r="L751" s="444">
        <f t="shared" ca="1" si="54"/>
        <v>-9765309.7365793344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-9765309.7365793344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-40779.021000391309</v>
      </c>
      <c r="L752" s="444">
        <f t="shared" ca="1" si="54"/>
        <v>-9827744.0610943045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-9827744.0610943045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-41039.164019203679</v>
      </c>
      <c r="L753" s="444">
        <f t="shared" ca="1" si="54"/>
        <v>-9890438.5286280867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-9890438.5286280867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-41300.390967261104</v>
      </c>
      <c r="L754" s="444">
        <f t="shared" ca="1" si="54"/>
        <v>-9953394.223109927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-9953394.223109927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-41562.706360935445</v>
      </c>
      <c r="L755" s="444">
        <f t="shared" ca="1" si="54"/>
        <v>-10016612.232985443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-10016612.232985443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-41826.114735416755</v>
      </c>
      <c r="L756" s="444">
        <f t="shared" ca="1" si="54"/>
        <v>-10080093.651235439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-10080093.651235439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-42090.620644791743</v>
      </c>
      <c r="L757" s="444">
        <f t="shared" ca="1" si="54"/>
        <v>-10143839.575394809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-10143839.575394809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-42356.228662122448</v>
      </c>
      <c r="L758" s="444">
        <f t="shared" ca="1" si="54"/>
        <v>-10207851.107571511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-10207851.107571511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-42622.943379525372</v>
      </c>
      <c r="L759" s="444">
        <f t="shared" ca="1" si="54"/>
        <v>-10272129.354465615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-10272129.354465615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-42890.76940825081</v>
      </c>
      <c r="L760" s="444">
        <f t="shared" ca="1" si="54"/>
        <v>-10336675.427388445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-10336675.427388445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-43159.7113787626</v>
      </c>
      <c r="L761" s="444">
        <f t="shared" ca="1" si="54"/>
        <v>-10401490.442281786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-10401490.442281786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-43429.773940818188</v>
      </c>
      <c r="L762" s="444">
        <f t="shared" ca="1" si="54"/>
        <v>-10466575.519737184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-10466575.519737184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-43700.961763549014</v>
      </c>
      <c r="L763" s="444">
        <f t="shared" ca="1" si="54"/>
        <v>-10531931.785015313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-10531931.785015313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-43973.279535541216</v>
      </c>
      <c r="L764" s="444">
        <f t="shared" ca="1" si="54"/>
        <v>-10597560.368065434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-10597560.368065434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-44246.731964916718</v>
      </c>
      <c r="L765" s="444">
        <f t="shared" ca="1" si="54"/>
        <v>-10663462.403544929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-10663462.403544929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-44521.323779414619</v>
      </c>
      <c r="L766" s="444">
        <f t="shared" ca="1" si="54"/>
        <v>-10729639.030838924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-10729639.030838924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-44797.059726472929</v>
      </c>
      <c r="L767" s="444">
        <f t="shared" ca="1" si="54"/>
        <v>-10796091.394079976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-10796091.394079976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-45073.944573310648</v>
      </c>
      <c r="L768" s="444">
        <f t="shared" ca="1" si="54"/>
        <v>-10862820.642167866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-10862820.642167866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-45351.983107010186</v>
      </c>
      <c r="L769" s="444">
        <f t="shared" ca="1" si="54"/>
        <v>-10929827.928789455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-10929827.928789455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-45631.180134600145</v>
      </c>
      <c r="L770" s="444">
        <f t="shared" ca="1" si="54"/>
        <v>-10997114.412438635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-10997114.412438635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-45911.540483138393</v>
      </c>
      <c r="L771" s="444">
        <f t="shared" ca="1" si="54"/>
        <v>-11064681.256436352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-11064681.256436352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-46193.068999795549</v>
      </c>
      <c r="L772" s="444">
        <f t="shared" ca="1" si="54"/>
        <v>-11132529.628950726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-11132529.628950726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-46475.770551938775</v>
      </c>
      <c r="L773" s="444">
        <f t="shared" ref="L773:L1027" ca="1" si="80">I773-J773+K773</f>
        <v>-11200660.703017244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-11200660.703017244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-46759.650027215932</v>
      </c>
      <c r="L774" s="444">
        <f t="shared" ca="1" si="80"/>
        <v>-11269075.656559039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-11269075.656559039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-47044.712333640076</v>
      </c>
      <c r="L775" s="444">
        <f t="shared" ca="1" si="80"/>
        <v>-11337775.672407258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-11337775.672407258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-47330.962399674325</v>
      </c>
      <c r="L776" s="444">
        <f t="shared" ca="1" si="80"/>
        <v>-11406761.938321512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-11406761.938321512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-47618.405174317049</v>
      </c>
      <c r="L777" s="444">
        <f t="shared" ca="1" si="80"/>
        <v>-11476035.647010408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-11476035.647010408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-47907.04562718745</v>
      </c>
      <c r="L778" s="444">
        <f t="shared" ca="1" si="80"/>
        <v>-11545597.996152176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-11545597.996152176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-48196.888748611476</v>
      </c>
      <c r="L779" s="444">
        <f t="shared" ca="1" si="80"/>
        <v>-11615450.188415367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-11615450.188415367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-48487.939549708113</v>
      </c>
      <c r="L780" s="444">
        <f t="shared" ca="1" si="80"/>
        <v>-11685593.431479655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-11685593.431479655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-48780.203062475979</v>
      </c>
      <c r="L781" s="444">
        <f t="shared" ca="1" si="80"/>
        <v>-11756028.938056711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-11756028.938056711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-49073.684339880376</v>
      </c>
      <c r="L782" s="444">
        <f t="shared" ca="1" si="80"/>
        <v>-11826757.925911171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-11826757.925911171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-49368.388455940629</v>
      </c>
      <c r="L783" s="444">
        <f t="shared" ca="1" si="80"/>
        <v>-11897781.617881691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-11897781.617881691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-49664.320505817792</v>
      </c>
      <c r="L784" s="444">
        <f t="shared" ca="1" si="80"/>
        <v>-11969101.241902089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-11969101.241902089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-49961.485605902781</v>
      </c>
      <c r="L785" s="444">
        <f t="shared" ca="1" si="80"/>
        <v>-12040718.031022571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-12040718.031022571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-50259.88889390479</v>
      </c>
      <c r="L786" s="444">
        <f t="shared" ca="1" si="80"/>
        <v>-12112633.223431055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-12112633.223431055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-50559.535528940141</v>
      </c>
      <c r="L787" s="444">
        <f t="shared" ca="1" si="80"/>
        <v>-12184848.062474573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-12184848.062474573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-50860.43069162147</v>
      </c>
      <c r="L788" s="444">
        <f t="shared" ca="1" si="80"/>
        <v>-12257363.796680775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-12257363.796680775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-51162.579584147308</v>
      </c>
      <c r="L789" s="444">
        <f t="shared" ca="1" si="80"/>
        <v>-12330181.679779502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-12330181.679779502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-51465.987430392001</v>
      </c>
      <c r="L790" s="444">
        <f t="shared" ca="1" si="80"/>
        <v>-12403302.970724473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-12403302.970724473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-51770.65947599605</v>
      </c>
      <c r="L791" s="444">
        <f t="shared" ca="1" si="80"/>
        <v>-12476728.933715047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-12476728.933715047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-52076.600988456776</v>
      </c>
      <c r="L792" s="444">
        <f t="shared" ca="1" si="80"/>
        <v>-12550460.838218084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-12550460.838218084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-52383.817257219431</v>
      </c>
      <c r="L793" s="444">
        <f t="shared" ca="1" si="80"/>
        <v>-12624499.958989883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-12624499.958989883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-52692.313593768595</v>
      </c>
      <c r="L794" s="444">
        <f t="shared" ca="1" si="80"/>
        <v>-12698847.576098232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-12698847.576098232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-53002.095331720047</v>
      </c>
      <c r="L795" s="444">
        <f t="shared" ca="1" si="80"/>
        <v>-12773504.97494453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-12773504.97494453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-53313.167826912955</v>
      </c>
      <c r="L796" s="444">
        <f t="shared" ca="1" si="80"/>
        <v>-12848473.446286023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-12848473.446286023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-53625.536457502509</v>
      </c>
      <c r="L797" s="444">
        <f t="shared" ca="1" si="80"/>
        <v>-12923754.286258105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-12923754.286258105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-53939.206624052851</v>
      </c>
      <c r="L798" s="444">
        <f t="shared" ca="1" si="80"/>
        <v>-12999348.796396738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-12999348.796396738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-54254.183749630487</v>
      </c>
      <c r="L799" s="444">
        <f t="shared" ca="1" si="80"/>
        <v>-13075258.283660948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-13075258.283660948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-54570.473279898033</v>
      </c>
      <c r="L800" s="444">
        <f t="shared" ca="1" si="80"/>
        <v>-13151484.060455425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-13151484.060455425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-54888.080683208354</v>
      </c>
      <c r="L801" s="444">
        <f t="shared" ca="1" si="80"/>
        <v>-13228027.444653213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-13228027.444653213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-55207.011450699123</v>
      </c>
      <c r="L802" s="444">
        <f t="shared" ca="1" si="80"/>
        <v>-13304889.759618491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-13304889.759618491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-55527.271096387783</v>
      </c>
      <c r="L803" s="444">
        <f t="shared" ca="1" si="80"/>
        <v>-13382072.334229458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-13382072.334229458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-55848.865157266824</v>
      </c>
      <c r="L804" s="444">
        <f t="shared" ca="1" si="80"/>
        <v>-13459576.502901305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-13459576.502901305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-56171.799193399514</v>
      </c>
      <c r="L805" s="444">
        <f t="shared" ca="1" si="80"/>
        <v>-13537403.605609283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-13537403.605609283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-56496.078788016093</v>
      </c>
      <c r="L806" s="444">
        <f t="shared" ca="1" si="80"/>
        <v>-13615554.987911878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-13615554.987911878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-56821.70954761024</v>
      </c>
      <c r="L807" s="444">
        <f t="shared" ca="1" si="80"/>
        <v>-13694032.000974068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-13694032.000974068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-57148.697102036029</v>
      </c>
      <c r="L808" s="444">
        <f t="shared" ca="1" si="80"/>
        <v>-13772836.001590684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-13772836.001590684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-57477.047104605255</v>
      </c>
      <c r="L809" s="444">
        <f t="shared" ca="1" si="80"/>
        <v>-13851968.352209868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-13851968.352209868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-57806.765232185186</v>
      </c>
      <c r="L810" s="444">
        <f t="shared" ca="1" si="80"/>
        <v>-13931430.420956632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-13931430.420956632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-58137.857185296714</v>
      </c>
      <c r="L811" s="444">
        <f t="shared" ca="1" si="80"/>
        <v>-14011223.581656508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-14011223.581656508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-58470.328688212867</v>
      </c>
      <c r="L812" s="444">
        <f t="shared" ca="1" si="80"/>
        <v>-14091349.213859301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-14091349.213859301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-58804.185489057832</v>
      </c>
      <c r="L813" s="444">
        <f t="shared" ca="1" si="80"/>
        <v>-14171808.702862939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-14171808.702862939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-59139.433359906325</v>
      </c>
      <c r="L814" s="444">
        <f t="shared" ca="1" si="80"/>
        <v>-14252603.439737424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-14252603.439737424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-59476.078096883357</v>
      </c>
      <c r="L815" s="444">
        <f t="shared" ca="1" si="80"/>
        <v>-14333734.821348887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-14333734.821348887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-59814.125520264439</v>
      </c>
      <c r="L816" s="444">
        <f t="shared" ca="1" si="80"/>
        <v>-14415204.250383731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-14415204.250383731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-60153.581474576291</v>
      </c>
      <c r="L817" s="444">
        <f t="shared" ca="1" si="80"/>
        <v>-14497013.135372886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-14497013.135372886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-60494.451828697784</v>
      </c>
      <c r="L818" s="444">
        <f t="shared" ca="1" si="80"/>
        <v>-14579162.890716163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-14579162.890716163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-60836.74247596143</v>
      </c>
      <c r="L819" s="444">
        <f t="shared" ca="1" si="80"/>
        <v>-14661654.936706705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-14661654.936706705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-61180.459334255342</v>
      </c>
      <c r="L820" s="444">
        <f t="shared" ca="1" si="80"/>
        <v>-14744490.69955554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-14744490.69955554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-61525.608346125504</v>
      </c>
      <c r="L821" s="444">
        <f t="shared" ca="1" si="80"/>
        <v>-14827671.611416245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-14827671.611416245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-61872.195478878435</v>
      </c>
      <c r="L822" s="444">
        <f t="shared" ca="1" si="80"/>
        <v>-14911199.110409703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-14911199.110409703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-62220.2267246845</v>
      </c>
      <c r="L823" s="444">
        <f t="shared" ca="1" si="80"/>
        <v>-14995074.640648967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-14995074.640648967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-62569.708100681441</v>
      </c>
      <c r="L824" s="444">
        <f t="shared" ca="1" si="80"/>
        <v>-15079299.652264228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-15079299.652264228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-62920.645649078368</v>
      </c>
      <c r="L825" s="444">
        <f t="shared" ca="1" si="80"/>
        <v>-15163875.601427887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-15163875.601427887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-63273.045437260276</v>
      </c>
      <c r="L826" s="444">
        <f t="shared" ca="1" si="80"/>
        <v>-15248803.950379726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-15248803.950379726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-63626.913557892942</v>
      </c>
      <c r="L827" s="444">
        <f t="shared" ca="1" si="80"/>
        <v>-15334086.167452198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-15334086.167452198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-63982.256129028225</v>
      </c>
      <c r="L828" s="444">
        <f t="shared" ca="1" si="80"/>
        <v>-15419723.727095805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-15419723.727095805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-64339.079294209929</v>
      </c>
      <c r="L829" s="444">
        <f t="shared" ca="1" si="80"/>
        <v>-15505718.109904595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-15505718.109904595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-64697.389222579892</v>
      </c>
      <c r="L830" s="444">
        <f t="shared" ca="1" si="80"/>
        <v>-15592070.802641753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-15592070.802641753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-65057.192108984716</v>
      </c>
      <c r="L831" s="444">
        <f t="shared" ca="1" si="80"/>
        <v>-15678783.298265317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-15678783.298265317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-65418.494174082902</v>
      </c>
      <c r="L832" s="444">
        <f t="shared" ca="1" si="80"/>
        <v>-15765857.09595398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-15765857.09595398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-65781.30166445233</v>
      </c>
      <c r="L833" s="444">
        <f t="shared" ca="1" si="80"/>
        <v>-15853293.701133013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-15853293.701133013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-66145.620852698295</v>
      </c>
      <c r="L834" s="444">
        <f t="shared" ca="1" si="80"/>
        <v>-15941094.62550029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-15941094.62550029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-66511.458037561941</v>
      </c>
      <c r="L835" s="444">
        <f t="shared" ca="1" si="80"/>
        <v>-16029261.387052432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-16029261.387052432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-66878.819544029218</v>
      </c>
      <c r="L836" s="444">
        <f t="shared" ca="1" si="80"/>
        <v>-16117795.51011104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-16117795.51011104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-67247.711723440079</v>
      </c>
      <c r="L837" s="444">
        <f t="shared" ca="1" si="80"/>
        <v>-16206698.525349058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-16206698.525349058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-67618.140953598486</v>
      </c>
      <c r="L838" s="444">
        <f t="shared" ca="1" si="80"/>
        <v>-16295971.969817236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-16295971.969817236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-67990.113638882569</v>
      </c>
      <c r="L839" s="444">
        <f t="shared" ca="1" si="80"/>
        <v>-16385617.386970699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-16385617.386970699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-68363.636210355326</v>
      </c>
      <c r="L840" s="444">
        <f t="shared" ca="1" si="80"/>
        <v>-16475636.326695634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-16475636.326695634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-68738.715125875882</v>
      </c>
      <c r="L841" s="444">
        <f t="shared" ca="1" si="80"/>
        <v>-16566030.345336089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-16566030.345336089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-69115.356870211108</v>
      </c>
      <c r="L842" s="444">
        <f t="shared" ca="1" si="80"/>
        <v>-16656801.00572088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-16656801.00572088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-69493.567955147737</v>
      </c>
      <c r="L843" s="444">
        <f t="shared" ca="1" si="80"/>
        <v>-16747949.877190607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-16747949.877190607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-69873.354919604943</v>
      </c>
      <c r="L844" s="444">
        <f t="shared" ca="1" si="80"/>
        <v>-16839478.535624791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-16839478.535624791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-70254.724329747361</v>
      </c>
      <c r="L845" s="444">
        <f t="shared" ca="1" si="80"/>
        <v>-16931388.563469116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-16931388.563469116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-70637.682779098715</v>
      </c>
      <c r="L846" s="444">
        <f t="shared" ca="1" si="80"/>
        <v>-17023681.549762793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-17023681.549762793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-71022.236888655709</v>
      </c>
      <c r="L847" s="444">
        <f t="shared" ca="1" si="80"/>
        <v>-17116359.090166025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-17116359.090166025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-71408.393307002509</v>
      </c>
      <c r="L848" s="444">
        <f t="shared" ca="1" si="80"/>
        <v>-17209422.786987606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-17209422.786987606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-71796.158710425763</v>
      </c>
      <c r="L849" s="444">
        <f t="shared" ca="1" si="80"/>
        <v>-17302874.249212611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-17302874.249212611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-72185.539803029955</v>
      </c>
      <c r="L850" s="444">
        <f t="shared" ca="1" si="80"/>
        <v>-17396715.092530217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-17396715.092530217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-72576.543316853305</v>
      </c>
      <c r="L851" s="444">
        <f t="shared" ca="1" si="80"/>
        <v>-17490946.939361647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-17490946.939361647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-72969.176011984266</v>
      </c>
      <c r="L852" s="444">
        <f t="shared" ca="1" si="80"/>
        <v>-17585571.418888208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-17585571.418888208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-73363.444676678264</v>
      </c>
      <c r="L853" s="444">
        <f t="shared" ca="1" si="80"/>
        <v>-17680590.167079464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-17680590.167079464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-73759.35612747517</v>
      </c>
      <c r="L854" s="444">
        <f t="shared" ca="1" si="80"/>
        <v>-17776004.826721516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-17776004.826721516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-74156.917209317049</v>
      </c>
      <c r="L855" s="444">
        <f t="shared" ca="1" si="80"/>
        <v>-17871817.047445409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-17871817.047445409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-74556.134795666614</v>
      </c>
      <c r="L856" s="444">
        <f t="shared" ca="1" si="80"/>
        <v>-17968028.485755652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-17968028.485755652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-74957.015788625955</v>
      </c>
      <c r="L857" s="444">
        <f t="shared" ca="1" si="80"/>
        <v>-18064640.805058856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-18064640.805058856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-75359.567119055966</v>
      </c>
      <c r="L858" s="444">
        <f t="shared" ca="1" si="80"/>
        <v>-18161655.675692488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-18161655.675692488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-75763.795746696109</v>
      </c>
      <c r="L859" s="444">
        <f t="shared" ca="1" si="80"/>
        <v>-18259074.77495376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-18259074.77495376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-76169.708660284741</v>
      </c>
      <c r="L860" s="444">
        <f t="shared" ca="1" si="80"/>
        <v>-18356899.787128624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-18356899.787128624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-76577.31287768</v>
      </c>
      <c r="L861" s="444">
        <f t="shared" ca="1" si="80"/>
        <v>-18455132.403520882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-18455132.403520882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-76986.615445981079</v>
      </c>
      <c r="L862" s="444">
        <f t="shared" ca="1" si="80"/>
        <v>-18553774.322481442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-18553774.322481442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-77397.623441650081</v>
      </c>
      <c r="L863" s="444">
        <f t="shared" ca="1" si="80"/>
        <v>-18652827.249437671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-18652827.249437671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-77810.343970634363</v>
      </c>
      <c r="L864" s="444">
        <f t="shared" ca="1" si="80"/>
        <v>-18752292.896922883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-18752292.896922883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-78224.784168489423</v>
      </c>
      <c r="L865" s="444">
        <f t="shared" ca="1" si="80"/>
        <v>-18852172.984605949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-18852172.984605949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-78640.951200502197</v>
      </c>
      <c r="L866" s="444">
        <f t="shared" ca="1" si="80"/>
        <v>-18952469.239321031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-18952469.239321031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-79058.852261815031</v>
      </c>
      <c r="L867" s="444">
        <f t="shared" ca="1" si="80"/>
        <v>-19053183.395097423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-19053183.395097423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-79478.494577550009</v>
      </c>
      <c r="L868" s="444">
        <f t="shared" ca="1" si="80"/>
        <v>-19154317.19318955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-19154317.19318955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-79899.885402933869</v>
      </c>
      <c r="L869" s="444">
        <f t="shared" ca="1" si="80"/>
        <v>-19255872.38210706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-19255872.38210706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-80323.032023423497</v>
      </c>
      <c r="L870" s="444">
        <f t="shared" ca="1" si="80"/>
        <v>-19357850.71764506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-19357850.71764506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-80747.941754831816</v>
      </c>
      <c r="L871" s="444">
        <f t="shared" ca="1" si="80"/>
        <v>-19460253.962914471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-19460253.962914471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-81174.62194345436</v>
      </c>
      <c r="L872" s="444">
        <f t="shared" ca="1" si="80"/>
        <v>-19563083.888372503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-19563083.888372503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-81603.079966196165</v>
      </c>
      <c r="L873" s="444">
        <f t="shared" ca="1" si="80"/>
        <v>-19666342.271853276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-19666342.271853276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-82033.323230699389</v>
      </c>
      <c r="L874" s="444">
        <f t="shared" ca="1" si="80"/>
        <v>-19770030.898598552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-19770030.898598552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-82465.359175471371</v>
      </c>
      <c r="L875" s="444">
        <f t="shared" ca="1" si="80"/>
        <v>-19874151.561288599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-19874151.561288599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-82899.195270013239</v>
      </c>
      <c r="L876" s="444">
        <f t="shared" ca="1" si="80"/>
        <v>-19978706.060073189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-19978706.060073189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-83334.83901494903</v>
      </c>
      <c r="L877" s="444">
        <f t="shared" ca="1" si="80"/>
        <v>-20083696.202602714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-20083696.202602714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-83772.297942155375</v>
      </c>
      <c r="L878" s="444">
        <f t="shared" ca="1" si="80"/>
        <v>-20189123.804059446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-20189123.804059446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-84211.579614891758</v>
      </c>
      <c r="L879" s="444">
        <f t="shared" ca="1" si="80"/>
        <v>-20294990.687188916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-20294990.687188916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-84652.691627931228</v>
      </c>
      <c r="L880" s="444">
        <f t="shared" ca="1" si="80"/>
        <v>-20401298.682331424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-20401298.682331424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-85095.641607691679</v>
      </c>
      <c r="L881" s="444">
        <f t="shared" ca="1" si="80"/>
        <v>-20508049.627453692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-20508049.627453692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-85540.437212367789</v>
      </c>
      <c r="L882" s="444">
        <f t="shared" ca="1" si="80"/>
        <v>-20615245.368180636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-20615245.368180636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-85987.086132063385</v>
      </c>
      <c r="L883" s="444">
        <f t="shared" ca="1" si="80"/>
        <v>-20722887.757827278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-20722887.757827278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-86435.596088924402</v>
      </c>
      <c r="L884" s="444">
        <f t="shared" ca="1" si="80"/>
        <v>-20830978.657430779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-20830978.657430779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-86885.974837272312</v>
      </c>
      <c r="L885" s="444">
        <f t="shared" ca="1" si="80"/>
        <v>-20939519.93578263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-20939519.93578263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-87338.230163738364</v>
      </c>
      <c r="L886" s="444">
        <f t="shared" ca="1" si="80"/>
        <v>-21048513.469460946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-21048513.469460946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-87792.369887398017</v>
      </c>
      <c r="L887" s="444">
        <f t="shared" ca="1" si="80"/>
        <v>-21157961.14286292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-21157961.14286292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-88248.40185990624</v>
      </c>
      <c r="L888" s="444">
        <f t="shared" ca="1" si="80"/>
        <v>-21267864.848237403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-21267864.848237403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-88706.333965633254</v>
      </c>
      <c r="L889" s="444">
        <f t="shared" ca="1" si="80"/>
        <v>-21378226.485717613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-21378226.485717613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-89166.174121800796</v>
      </c>
      <c r="L890" s="444">
        <f t="shared" ca="1" si="80"/>
        <v>-21489047.963353992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-21489047.963353992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-89627.930278619038</v>
      </c>
      <c r="L891" s="444">
        <f t="shared" ca="1" si="80"/>
        <v>-21600331.197147187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-21600331.197147187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-90091.610419424018</v>
      </c>
      <c r="L892" s="444">
        <f t="shared" ca="1" si="80"/>
        <v>-21712078.111081187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-21712078.111081187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-90557.222560815688</v>
      </c>
      <c r="L893" s="444">
        <f t="shared" ca="1" si="80"/>
        <v>-21824290.63715658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-21824290.63715658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-91024.774752796482</v>
      </c>
      <c r="L894" s="444">
        <f t="shared" ca="1" si="80"/>
        <v>-21936970.715423953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-21936970.715423953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-91494.275078910548</v>
      </c>
      <c r="L895" s="444">
        <f t="shared" ca="1" si="80"/>
        <v>-22050120.294017442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-22050120.294017442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-91965.731656383417</v>
      </c>
      <c r="L896" s="444">
        <f t="shared" ca="1" si="80"/>
        <v>-22163741.329188403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-22163741.329188403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-92439.152636262414</v>
      </c>
      <c r="L897" s="444">
        <f t="shared" ca="1" si="80"/>
        <v>-22277835.785339244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-22277835.785339244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-92914.546203557591</v>
      </c>
      <c r="L898" s="444">
        <f t="shared" ca="1" si="80"/>
        <v>-22392405.635057379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-22392405.635057379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-93391.920577383149</v>
      </c>
      <c r="L899" s="444">
        <f t="shared" ca="1" si="80"/>
        <v>-22507452.859149341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-22507452.859149341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-93871.284011099662</v>
      </c>
      <c r="L900" s="444">
        <f t="shared" ca="1" si="80"/>
        <v>-22622979.446675017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-22622979.446675017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-94352.644792456646</v>
      </c>
      <c r="L901" s="444">
        <f t="shared" ca="1" si="80"/>
        <v>-22738987.394982051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-22738987.394982051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-94836.011243735949</v>
      </c>
      <c r="L902" s="444">
        <f t="shared" ca="1" si="80"/>
        <v>-22855478.709740363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-22855478.709740363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-95321.39172189559</v>
      </c>
      <c r="L903" s="444">
        <f t="shared" ca="1" si="80"/>
        <v>-22972455.404976837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-22972455.404976837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-95808.794618714222</v>
      </c>
      <c r="L904" s="444">
        <f t="shared" ca="1" si="80"/>
        <v>-23089919.503110129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-23089919.503110129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-96298.228360936278</v>
      </c>
      <c r="L905" s="444">
        <f t="shared" ca="1" si="80"/>
        <v>-23207873.034985643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-23207873.034985643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-96789.701410417591</v>
      </c>
      <c r="L906" s="444">
        <f t="shared" ca="1" si="80"/>
        <v>-23326318.039910637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-23326318.039910637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-97283.222264271724</v>
      </c>
      <c r="L907" s="444">
        <f t="shared" ca="1" si="80"/>
        <v>-23445256.565689486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-23445256.565689486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-97778.799455016924</v>
      </c>
      <c r="L908" s="444">
        <f t="shared" ca="1" si="80"/>
        <v>-23564690.66865908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-23564690.66865908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-98276.441550723568</v>
      </c>
      <c r="L909" s="444">
        <f t="shared" ca="1" si="80"/>
        <v>-23684622.413724381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-23684622.413724381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-98776.157155162335</v>
      </c>
      <c r="L910" s="444">
        <f t="shared" ca="1" si="80"/>
        <v>-23805053.874394123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-23805053.874394123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-99277.95490795291</v>
      </c>
      <c r="L911" s="444">
        <f t="shared" ca="1" si="80"/>
        <v>-23925987.132816654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-23925987.132816654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-99781.843484713463</v>
      </c>
      <c r="L912" s="444">
        <f t="shared" ca="1" si="80"/>
        <v>-24047424.279815946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-24047424.279815946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-100287.83159721052</v>
      </c>
      <c r="L913" s="444">
        <f t="shared" ca="1" si="80"/>
        <v>-24169367.414927732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-24169367.414927732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-100795.92799350963</v>
      </c>
      <c r="L914" s="444">
        <f t="shared" ca="1" si="80"/>
        <v>-24291818.64643582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-24291818.64643582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-101306.14145812666</v>
      </c>
      <c r="L915" s="444">
        <f t="shared" ca="1" si="80"/>
        <v>-24414780.091408525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-24414780.091408525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-101818.48081217959</v>
      </c>
      <c r="L916" s="444">
        <f t="shared" ca="1" si="80"/>
        <v>-24538253.875735283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-24538253.875735283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-102332.95491354108</v>
      </c>
      <c r="L917" s="444">
        <f t="shared" ca="1" si="80"/>
        <v>-24662242.134163402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-24662242.134163402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-102849.57265699159</v>
      </c>
      <c r="L918" s="444">
        <f t="shared" ca="1" si="80"/>
        <v>-24786747.010334972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-24786747.010334972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-103368.34297437312</v>
      </c>
      <c r="L919" s="444">
        <f t="shared" ca="1" si="80"/>
        <v>-24911770.656823922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-24911770.656823922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-103889.27483474374</v>
      </c>
      <c r="L920" s="444">
        <f t="shared" ca="1" si="80"/>
        <v>-25037315.235173244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-25037315.235173244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-104412.37724453259</v>
      </c>
      <c r="L921" s="444">
        <f t="shared" ca="1" si="80"/>
        <v>-25163382.915932354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-25163382.915932354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-104937.65924769554</v>
      </c>
      <c r="L922" s="444">
        <f t="shared" ca="1" si="80"/>
        <v>-25289975.878694627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-25289975.878694627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-105465.12992587169</v>
      </c>
      <c r="L923" s="444">
        <f t="shared" ca="1" si="80"/>
        <v>-25417096.312135078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-25417096.312135078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-105994.79839854022</v>
      </c>
      <c r="L924" s="444">
        <f t="shared" ca="1" si="80"/>
        <v>-25544746.414048195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-25544746.414048195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-106526.67382317822</v>
      </c>
      <c r="L925" s="444">
        <f t="shared" ca="1" si="80"/>
        <v>-25672928.39138595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-25672928.39138595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-107060.76539541886</v>
      </c>
      <c r="L926" s="444">
        <f t="shared" ca="1" si="80"/>
        <v>-25801644.460295945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-25801644.460295945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-107597.08234921051</v>
      </c>
      <c r="L927" s="444">
        <f t="shared" ca="1" si="80"/>
        <v>-25930896.846159734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-25930896.846159734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-108135.63395697629</v>
      </c>
      <c r="L928" s="444">
        <f t="shared" ca="1" si="80"/>
        <v>-26060687.783631288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-26060687.783631288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-108676.42952977444</v>
      </c>
      <c r="L929" s="444">
        <f t="shared" ca="1" si="80"/>
        <v>-26191019.51667564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-26191019.51667564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-109219.47841745924</v>
      </c>
      <c r="L930" s="444">
        <f t="shared" ca="1" si="80"/>
        <v>-26321894.298607677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-26321894.298607677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-109764.79000884274</v>
      </c>
      <c r="L931" s="444">
        <f t="shared" ca="1" si="80"/>
        <v>-26453314.392131098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-26453314.392131098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-110312.37373185698</v>
      </c>
      <c r="L932" s="444">
        <f t="shared" ca="1" si="80"/>
        <v>-26585282.06937753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-26585282.06937753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-110862.23905371712</v>
      </c>
      <c r="L933" s="444">
        <f t="shared" ca="1" si="80"/>
        <v>-26717799.611945827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-26717799.611945827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-111414.39548108501</v>
      </c>
      <c r="L934" s="444">
        <f t="shared" ca="1" si="80"/>
        <v>-26850869.310941488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-26850869.310941488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-111968.8525602336</v>
      </c>
      <c r="L935" s="444">
        <f t="shared" ca="1" si="80"/>
        <v>-26984493.467016298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-26984493.467016298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-112525.61987721198</v>
      </c>
      <c r="L936" s="444">
        <f t="shared" ca="1" si="80"/>
        <v>-27118674.390408088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-27118674.390408088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-113084.70705801112</v>
      </c>
      <c r="L937" s="444">
        <f t="shared" ca="1" si="80"/>
        <v>-27253414.400980677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-27253414.400980677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-113646.12376873022</v>
      </c>
      <c r="L938" s="444">
        <f t="shared" ca="1" si="80"/>
        <v>-27388715.828263987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-27388715.828263987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-114209.87971574401</v>
      </c>
      <c r="L939" s="444">
        <f t="shared" ca="1" si="80"/>
        <v>-27524581.011494309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-27524581.011494309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-114775.98464587035</v>
      </c>
      <c r="L940" s="444">
        <f t="shared" ca="1" si="80"/>
        <v>-27661012.299654756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-27661012.299654756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-115344.44834653889</v>
      </c>
      <c r="L941" s="444">
        <f t="shared" ca="1" si="80"/>
        <v>-27798012.051515874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-27798012.051515874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-115915.28064596021</v>
      </c>
      <c r="L942" s="444">
        <f t="shared" ca="1" si="80"/>
        <v>-27935582.63567641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-27935582.63567641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-116488.49141329578</v>
      </c>
      <c r="L943" s="444">
        <f t="shared" ca="1" si="80"/>
        <v>-28073726.430604283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-28073726.430604283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-117064.09055882857</v>
      </c>
      <c r="L944" s="444">
        <f t="shared" ca="1" si="80"/>
        <v>-28212445.824677687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-28212445.824677687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-117642.08803413443</v>
      </c>
      <c r="L945" s="444">
        <f t="shared" ca="1" si="80"/>
        <v>-28351743.216226399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-28351743.216226399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-118222.49383225407</v>
      </c>
      <c r="L946" s="444">
        <f t="shared" ca="1" si="80"/>
        <v>-28491621.013573229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-28491621.013573229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-118805.31798786584</v>
      </c>
      <c r="L947" s="444">
        <f t="shared" ca="1" si="80"/>
        <v>-28632081.635075673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-28632081.635075673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-119390.57057745938</v>
      </c>
      <c r="L948" s="444">
        <f t="shared" ca="1" si="80"/>
        <v>-28773127.509167708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-28773127.509167708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-119978.26171950954</v>
      </c>
      <c r="L949" s="444">
        <f t="shared" ca="1" si="80"/>
        <v>-28914761.074401796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-28914761.074401796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-120568.40157465155</v>
      </c>
      <c r="L950" s="444">
        <f t="shared" ca="1" si="80"/>
        <v>-29056984.779491026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-29056984.779491026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-121161.00034585668</v>
      </c>
      <c r="L951" s="444">
        <f t="shared" ca="1" si="80"/>
        <v>-29199801.083351459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-29199801.083351459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-121756.06827860848</v>
      </c>
      <c r="L952" s="444">
        <f t="shared" ca="1" si="80"/>
        <v>-29343212.455144644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-29343212.455144644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-122353.61566108008</v>
      </c>
      <c r="L953" s="444">
        <f t="shared" ca="1" si="80"/>
        <v>-29487221.374320302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-29487221.374320302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-122953.652824312</v>
      </c>
      <c r="L954" s="444">
        <f t="shared" ca="1" si="80"/>
        <v>-29631830.330659192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-29631830.330659192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-123556.19014239068</v>
      </c>
      <c r="L955" s="444">
        <f t="shared" ca="1" si="80"/>
        <v>-29777041.824316159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-29777041.824316159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-124161.23803262807</v>
      </c>
      <c r="L956" s="444">
        <f t="shared" ca="1" si="80"/>
        <v>-29922858.365863364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-29922858.365863364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-124768.80695574144</v>
      </c>
      <c r="L957" s="444">
        <f t="shared" ca="1" si="80"/>
        <v>-30069282.476333681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-30069282.476333681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-125378.90741603442</v>
      </c>
      <c r="L958" s="444">
        <f t="shared" ca="1" si="80"/>
        <v>-30216316.687264293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-30216316.687264293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-125991.54996157861</v>
      </c>
      <c r="L959" s="444">
        <f t="shared" ca="1" si="80"/>
        <v>-30363963.540740449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-30363963.540740449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-126606.74518439596</v>
      </c>
      <c r="L960" s="444">
        <f t="shared" ca="1" si="80"/>
        <v>-30512225.589439422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-30512225.589439422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-127224.50372064166</v>
      </c>
      <c r="L961" s="444">
        <f t="shared" ca="1" si="80"/>
        <v>-30661105.39667464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-30661105.39667464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-127844.8362507884</v>
      </c>
      <c r="L962" s="444">
        <f t="shared" ca="1" si="80"/>
        <v>-30810605.536440007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-30810605.536440007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-128467.75349981077</v>
      </c>
      <c r="L963" s="444">
        <f t="shared" ca="1" si="80"/>
        <v>-30960728.593454394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-30960728.593454394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-129093.26623737071</v>
      </c>
      <c r="L964" s="444">
        <f t="shared" ca="1" si="80"/>
        <v>-31111477.163206343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-31111477.163206343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-129721.38527800383</v>
      </c>
      <c r="L965" s="444">
        <f t="shared" ca="1" si="80"/>
        <v>-31262853.851998925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-31262853.851998925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-130352.12148130625</v>
      </c>
      <c r="L966" s="444">
        <f t="shared" ca="1" si="80"/>
        <v>-31414861.27699481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-31414861.27699481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-130985.48575212246</v>
      </c>
      <c r="L967" s="444">
        <f t="shared" ca="1" si="80"/>
        <v>-31567502.066261508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-31567502.066261508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-131621.48904073369</v>
      </c>
      <c r="L968" s="444">
        <f t="shared" ca="1" si="80"/>
        <v>-31720778.858816817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-31720778.858816817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-132260.14234304748</v>
      </c>
      <c r="L969" s="444">
        <f t="shared" ca="1" si="80"/>
        <v>-31874694.304674443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-31874694.304674443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-132901.45670078759</v>
      </c>
      <c r="L970" s="444">
        <f t="shared" ca="1" si="80"/>
        <v>-32029251.064889807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-32029251.064889807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-133545.44320168495</v>
      </c>
      <c r="L971" s="444">
        <f t="shared" ca="1" si="80"/>
        <v>-32184451.811606068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-32184451.811606068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-134192.11297966936</v>
      </c>
      <c r="L972" s="444">
        <f t="shared" ca="1" si="80"/>
        <v>-32340299.228100315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-32340299.228100315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-134841.47721506207</v>
      </c>
      <c r="L973" s="444">
        <f t="shared" ca="1" si="80"/>
        <v>-32496796.008829955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-32496796.008829955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-135493.54713476889</v>
      </c>
      <c r="L974" s="444">
        <f t="shared" ca="1" si="80"/>
        <v>-32653944.859479301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-32653944.859479301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-136148.33401247449</v>
      </c>
      <c r="L975" s="444">
        <f t="shared" ca="1" si="80"/>
        <v>-32811748.497006353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-32811748.497006353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-136805.84916883722</v>
      </c>
      <c r="L976" s="444">
        <f t="shared" ca="1" si="80"/>
        <v>-32970209.649689768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-32970209.649689768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-137466.10397168476</v>
      </c>
      <c r="L977" s="444">
        <f t="shared" ca="1" si="80"/>
        <v>-33129331.057176031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-33129331.057176031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-138129.10983621088</v>
      </c>
      <c r="L978" s="444">
        <f t="shared" ca="1" si="80"/>
        <v>-33289115.470526818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-33289115.470526818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-138794.87822517249</v>
      </c>
      <c r="L979" s="444">
        <f t="shared" ca="1" si="80"/>
        <v>-33449565.652266569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-33449565.652266569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-139463.4206490881</v>
      </c>
      <c r="L980" s="444">
        <f t="shared" ca="1" si="80"/>
        <v>-33610684.376430236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-33610684.376430236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-140134.74866643673</v>
      </c>
      <c r="L981" s="444">
        <f t="shared" ca="1" si="80"/>
        <v>-33772474.428611249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-33772474.428611249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-140808.8738838576</v>
      </c>
      <c r="L982" s="444">
        <f t="shared" ca="1" si="80"/>
        <v>-33934938.606009685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-33934938.606009685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-141485.80795635108</v>
      </c>
      <c r="L983" s="444">
        <f t="shared" ca="1" si="80"/>
        <v>-34098079.717480615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-34098079.717480615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-142165.56258747997</v>
      </c>
      <c r="L984" s="444">
        <f t="shared" ca="1" si="80"/>
        <v>-34261900.583582669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-34261900.583582669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-142848.14952957185</v>
      </c>
      <c r="L985" s="444">
        <f t="shared" ca="1" si="80"/>
        <v>-34426404.036626816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-34426404.036626816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-143533.58058392248</v>
      </c>
      <c r="L986" s="444">
        <f t="shared" ca="1" si="80"/>
        <v>-34591592.920725316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-34591592.920725316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-144221.86760099954</v>
      </c>
      <c r="L987" s="444">
        <f t="shared" ca="1" si="80"/>
        <v>-34757470.091840893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-34757470.091840893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-144913.02248064778</v>
      </c>
      <c r="L988" s="444">
        <f t="shared" ca="1" si="80"/>
        <v>-34924038.417836115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-34924038.417836115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-145607.05717229456</v>
      </c>
      <c r="L989" s="444">
        <f t="shared" ca="1" si="80"/>
        <v>-35091300.778522983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-35091300.778522983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-146303.98367515649</v>
      </c>
      <c r="L990" s="444">
        <f t="shared" ca="1" si="80"/>
        <v>-35259260.06571272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-35259260.06571272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-147003.81403844708</v>
      </c>
      <c r="L991" s="444">
        <f t="shared" ca="1" si="80"/>
        <v>-35427919.183265746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-35427919.183265746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-147706.56036158468</v>
      </c>
      <c r="L992" s="444">
        <f t="shared" ca="1" si="80"/>
        <v>-35597281.04714191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-35597281.04714191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-148412.23479440203</v>
      </c>
      <c r="L993" s="444">
        <f t="shared" ca="1" si="80"/>
        <v>-35767348.585450888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-35767348.585450888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-149120.84953735612</v>
      </c>
      <c r="L994" s="444">
        <f t="shared" ca="1" si="80"/>
        <v>-35938124.738502823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-35938124.738502823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-149832.41684173918</v>
      </c>
      <c r="L995" s="444">
        <f t="shared" ca="1" si="80"/>
        <v>-36109612.458859138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-36109612.458859138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-150546.94900989049</v>
      </c>
      <c r="L996" s="444">
        <f t="shared" ca="1" si="80"/>
        <v>-36281814.711383604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-36281814.711383604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-151264.45839540908</v>
      </c>
      <c r="L997" s="444">
        <f t="shared" ca="1" si="80"/>
        <v>-36454734.473293588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-36454734.473293588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-151984.95740336736</v>
      </c>
      <c r="L998" s="444">
        <f t="shared" ca="1" si="80"/>
        <v>-36628374.734211534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-36628374.734211534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-152708.45849052546</v>
      </c>
      <c r="L999" s="444">
        <f t="shared" ca="1" si="80"/>
        <v>-36802738.49621664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-36802738.49621664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-153434.97416554674</v>
      </c>
      <c r="L1000" s="444">
        <f t="shared" ca="1" si="80"/>
        <v>-36977828.773896761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-36977828.773896761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-154164.51698921391</v>
      </c>
      <c r="L1001" s="444">
        <f t="shared" ca="1" si="80"/>
        <v>-37153648.594400555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-37153648.594400555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-154897.09957464639</v>
      </c>
      <c r="L1002" s="444">
        <f t="shared" ca="1" si="80"/>
        <v>-37330200.99748978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-37330200.99748978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-155632.73458751815</v>
      </c>
      <c r="L1003" s="444">
        <f t="shared" ca="1" si="80"/>
        <v>-37507489.035591878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-37507489.035591878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-156371.43474627691</v>
      </c>
      <c r="L1004" s="444">
        <f t="shared" ca="1" si="80"/>
        <v>-37685515.773852736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-37685515.773852736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-157113.2128223638</v>
      </c>
      <c r="L1005" s="444">
        <f t="shared" ca="1" si="80"/>
        <v>-37864284.290189676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-37864284.290189676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-157858.08164043439</v>
      </c>
      <c r="L1006" s="444">
        <f t="shared" ca="1" si="80"/>
        <v>-38043797.675344691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-38043797.675344691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-158606.05407858029</v>
      </c>
      <c r="L1007" s="444">
        <f t="shared" ca="1" si="80"/>
        <v>-38224059.032937847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-38224059.032937847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-159357.14306855176</v>
      </c>
      <c r="L1008" s="444">
        <f t="shared" ca="1" si="80"/>
        <v>-38405071.479520977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-38405071.479520977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-160111.36159598146</v>
      </c>
      <c r="L1009" s="444">
        <f t="shared" ca="1" si="80"/>
        <v>-38586838.144631535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-38586838.144631535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-160868.72270060881</v>
      </c>
      <c r="L1010" s="444">
        <f t="shared" ca="1" si="80"/>
        <v>-38769362.170846723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-38769362.170846723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-161629.23947650541</v>
      </c>
      <c r="L1011" s="444">
        <f t="shared" ca="1" si="80"/>
        <v>-38952646.713837802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-38952646.713837802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-162392.92507230159</v>
      </c>
      <c r="L1012" s="444">
        <f t="shared" ca="1" si="80"/>
        <v>-39136694.942424685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-39136694.942424685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-163159.7926914136</v>
      </c>
      <c r="L1013" s="444">
        <f t="shared" ca="1" si="80"/>
        <v>-39321510.038630679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-39321510.038630679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-163929.8555922719</v>
      </c>
      <c r="L1014" s="444">
        <f t="shared" ca="1" si="80"/>
        <v>-39507095.19773753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-39507095.19773753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-164703.12708855045</v>
      </c>
      <c r="L1015" s="444">
        <f t="shared" ca="1" si="80"/>
        <v>-39693453.628340654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-39693453.628340654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-165479.62054939679</v>
      </c>
      <c r="L1016" s="444">
        <f t="shared" ca="1" si="80"/>
        <v>-39880588.552404627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-39880588.552404627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-166259.34939966336</v>
      </c>
      <c r="L1017" s="444">
        <f t="shared" ca="1" si="80"/>
        <v>-40068503.205318868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-40068503.205318868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-167042.32712013935</v>
      </c>
      <c r="L1018" s="444">
        <f t="shared" ca="1" si="80"/>
        <v>-40257200.835953586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-40257200.835953586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-167828.567247784</v>
      </c>
      <c r="L1019" s="444">
        <f t="shared" ca="1" si="80"/>
        <v>-40446684.706715949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-40446684.706715949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-168618.08337596053</v>
      </c>
      <c r="L1020" s="444">
        <f t="shared" ca="1" si="80"/>
        <v>-40636958.093606487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-40636958.093606487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-169410.88915467111</v>
      </c>
      <c r="L1021" s="444">
        <f t="shared" ca="1" si="80"/>
        <v>-40828024.286275737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-40828024.286275737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-170206.99829079298</v>
      </c>
      <c r="L1022" s="444">
        <f t="shared" ca="1" si="80"/>
        <v>-41019886.588081107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-41019886.588081107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-171006.42454831535</v>
      </c>
      <c r="L1023" s="444">
        <f t="shared" ca="1" si="80"/>
        <v>-41212548.316143997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-41212548.316143997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-171809.18174857739</v>
      </c>
      <c r="L1024" s="444">
        <f t="shared" ca="1" si="80"/>
        <v>-41406012.801407151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-41406012.801407151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-172615.2837705072</v>
      </c>
      <c r="L1025" s="444">
        <f t="shared" ca="1" si="80"/>
        <v>-41600283.388692237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-41600283.388692237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-173424.74455086174</v>
      </c>
      <c r="L1026" s="444">
        <f t="shared" ca="1" si="80"/>
        <v>-41795363.436757676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-41795363.436757676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-174237.57808446774</v>
      </c>
      <c r="L1027" s="444">
        <f t="shared" ca="1" si="80"/>
        <v>-41991256.318356723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-41991256.318356723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-175053.79842446375</v>
      </c>
      <c r="L1028" s="444">
        <f t="shared" ref="L1028:L1282" ca="1" si="104">I1028-J1028+K1028</f>
        <v>-42187965.420295767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-42187965.420295767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-175873.41968254311</v>
      </c>
      <c r="L1029" s="444">
        <f t="shared" ca="1" si="104"/>
        <v>-42385494.143492885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-42385494.143492885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-176696.45602919775</v>
      </c>
      <c r="L1030" s="444">
        <f t="shared" ca="1" si="104"/>
        <v>-42583845.903036661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-42583845.903036661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-177522.92169396349</v>
      </c>
      <c r="L1031" s="444">
        <f t="shared" ca="1" si="104"/>
        <v>-42783024.128245205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-42783024.128245205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-178352.83096566575</v>
      </c>
      <c r="L1032" s="444">
        <f t="shared" ca="1" si="104"/>
        <v>-42983032.26272545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-42983032.26272545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-179186.19819266678</v>
      </c>
      <c r="L1033" s="444">
        <f t="shared" ca="1" si="104"/>
        <v>-43183873.764432691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-43183873.764432691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-180023.03778311363</v>
      </c>
      <c r="L1034" s="444">
        <f t="shared" ca="1" si="104"/>
        <v>-43385552.105730385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-43385552.105730385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-180863.36420518733</v>
      </c>
      <c r="L1035" s="444">
        <f t="shared" ca="1" si="104"/>
        <v>-43588070.773450151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-43588070.773450151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-181707.19198735303</v>
      </c>
      <c r="L1036" s="444">
        <f t="shared" ca="1" si="104"/>
        <v>-43791433.268952079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-43791433.268952079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-182554.53571861106</v>
      </c>
      <c r="L1037" s="444">
        <f t="shared" ca="1" si="104"/>
        <v>-43995643.108185269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-43995643.108185269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-183405.41004874936</v>
      </c>
      <c r="L1038" s="444">
        <f t="shared" ca="1" si="104"/>
        <v>-44200703.821748599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-44200703.821748599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-184259.82968859657</v>
      </c>
      <c r="L1039" s="444">
        <f t="shared" ca="1" si="104"/>
        <v>-44406618.954951771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-44406618.954951771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-185117.80941027644</v>
      </c>
      <c r="L1040" s="444">
        <f t="shared" ca="1" si="104"/>
        <v>-44613392.067876622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-44613392.067876622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-185979.36404746334</v>
      </c>
      <c r="L1041" s="444">
        <f t="shared" ca="1" si="104"/>
        <v>-44821026.73543866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-44821026.73543866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-186844.5084956385</v>
      </c>
      <c r="L1042" s="444">
        <f t="shared" ca="1" si="104"/>
        <v>-45029526.547448874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-45029526.547448874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-187713.25771234772</v>
      </c>
      <c r="L1043" s="444">
        <f t="shared" ca="1" si="104"/>
        <v>-45238895.1086758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-45238895.1086758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-188585.62671745991</v>
      </c>
      <c r="L1044" s="444">
        <f t="shared" ca="1" si="104"/>
        <v>-45449136.038907841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-45449136.038907841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-189461.63059342673</v>
      </c>
      <c r="L1045" s="444">
        <f t="shared" ca="1" si="104"/>
        <v>-45660252.973015845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-45660252.973015845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-190341.28448554344</v>
      </c>
      <c r="L1046" s="444">
        <f t="shared" ca="1" si="104"/>
        <v>-45872249.561015964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-45872249.561015964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-191224.60360221058</v>
      </c>
      <c r="L1047" s="444">
        <f t="shared" ca="1" si="104"/>
        <v>-46085129.468132749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-46085129.468132749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-192111.60321519719</v>
      </c>
      <c r="L1048" s="444">
        <f t="shared" ca="1" si="104"/>
        <v>-46298896.374862522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-46298896.374862522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-193002.29865990457</v>
      </c>
      <c r="L1049" s="444">
        <f t="shared" ca="1" si="104"/>
        <v>-46513553.977037005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-46513553.977037005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-193896.70533563159</v>
      </c>
      <c r="L1050" s="444">
        <f t="shared" ca="1" si="104"/>
        <v>-46729105.985887215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-46729105.985887215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-194794.83870584081</v>
      </c>
      <c r="L1051" s="444">
        <f t="shared" ca="1" si="104"/>
        <v>-46945556.12810763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-46945556.12810763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-195696.71429842585</v>
      </c>
      <c r="L1052" s="444">
        <f t="shared" ca="1" si="104"/>
        <v>-47162908.145920634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-47162908.145920634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-196602.34770598004</v>
      </c>
      <c r="L1053" s="444">
        <f t="shared" ca="1" si="104"/>
        <v>-47381165.797141194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-47381165.797141194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-197511.75458606571</v>
      </c>
      <c r="L1054" s="444">
        <f t="shared" ca="1" si="104"/>
        <v>-47600332.855241835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-47600332.855241835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-198424.95066148505</v>
      </c>
      <c r="L1055" s="444">
        <f t="shared" ca="1" si="104"/>
        <v>-47820413.1094179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-47820413.1094179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-199341.951720552</v>
      </c>
      <c r="L1056" s="444">
        <f t="shared" ca="1" si="104"/>
        <v>-48041410.364653029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-48041410.364653029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-200262.77361736502</v>
      </c>
      <c r="L1057" s="444">
        <f t="shared" ca="1" si="104"/>
        <v>-48263328.44178497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-48263328.44178497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-201187.43227208144</v>
      </c>
      <c r="L1058" s="444">
        <f t="shared" ca="1" si="104"/>
        <v>-48486171.177571632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-48486171.177571632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-202115.94367119254</v>
      </c>
      <c r="L1059" s="444">
        <f t="shared" ca="1" si="104"/>
        <v>-48709942.424757399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-48709942.424757399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-203048.32386779989</v>
      </c>
      <c r="L1060" s="444">
        <f t="shared" ca="1" si="104"/>
        <v>-48934646.052139774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-48934646.052139774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-203984.58898189312</v>
      </c>
      <c r="L1061" s="444">
        <f t="shared" ca="1" si="104"/>
        <v>-49160285.944636248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-49160285.944636248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-204924.75520062842</v>
      </c>
      <c r="L1062" s="444">
        <f t="shared" ca="1" si="104"/>
        <v>-49386866.003351457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-49386866.003351457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-205868.83877860848</v>
      </c>
      <c r="L1063" s="444">
        <f t="shared" ca="1" si="104"/>
        <v>-49614390.145644642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-49614390.145644642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-206816.85603816342</v>
      </c>
      <c r="L1064" s="444">
        <f t="shared" ca="1" si="104"/>
        <v>-49842862.30519738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-49842862.30519738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-207768.82336963314</v>
      </c>
      <c r="L1065" s="444">
        <f t="shared" ca="1" si="104"/>
        <v>-50072286.432081588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-50072286.432081588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-208724.7572316507</v>
      </c>
      <c r="L1066" s="444">
        <f t="shared" ca="1" si="104"/>
        <v>-50302666.492827818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-50302666.492827818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-209684.67415142665</v>
      </c>
      <c r="L1067" s="444">
        <f t="shared" ca="1" si="104"/>
        <v>-50534006.470493823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-50534006.470493823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-210648.590725035</v>
      </c>
      <c r="L1068" s="444">
        <f t="shared" ca="1" si="104"/>
        <v>-50766310.364733435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-50766310.364733435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-211616.52361770006</v>
      </c>
      <c r="L1069" s="444">
        <f t="shared" ca="1" si="104"/>
        <v>-50999582.191865712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-50999582.191865712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-212588.48956408454</v>
      </c>
      <c r="L1070" s="444">
        <f t="shared" ca="1" si="104"/>
        <v>-51233825.984944373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-51233825.984944373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-213564.50536857895</v>
      </c>
      <c r="L1071" s="444">
        <f t="shared" ca="1" si="104"/>
        <v>-51469045.793827526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-51469045.793827526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-214544.58790559208</v>
      </c>
      <c r="L1072" s="444">
        <f t="shared" ca="1" si="104"/>
        <v>-51705245.685247697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-51705245.685247697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-215528.75411984281</v>
      </c>
      <c r="L1073" s="444">
        <f t="shared" ca="1" si="104"/>
        <v>-51942429.742882118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-51942429.742882118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-216517.02102665289</v>
      </c>
      <c r="L1074" s="444">
        <f t="shared" ca="1" si="104"/>
        <v>-52180602.067423351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-52180602.067423351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-217509.40571224137</v>
      </c>
      <c r="L1075" s="444">
        <f t="shared" ca="1" si="104"/>
        <v>-52419766.776650168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-52419766.776650168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-218505.92533401976</v>
      </c>
      <c r="L1076" s="444">
        <f t="shared" ca="1" si="104"/>
        <v>-52659928.005498767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-52659928.005498767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-219506.59712088894</v>
      </c>
      <c r="L1077" s="444">
        <f t="shared" ca="1" si="104"/>
        <v>-52901089.906134233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-52901089.906134233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-220511.43837353669</v>
      </c>
      <c r="L1078" s="444">
        <f t="shared" ca="1" si="104"/>
        <v>-53143256.648022346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-53143256.648022346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-221520.4664647372</v>
      </c>
      <c r="L1079" s="444">
        <f t="shared" ca="1" si="104"/>
        <v>-53386432.418001659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-53386432.418001659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-222533.69883965098</v>
      </c>
      <c r="L1080" s="444">
        <f t="shared" ca="1" si="104"/>
        <v>-53630621.420355886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-53630621.420355886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-223551.15301612692</v>
      </c>
      <c r="L1081" s="444">
        <f t="shared" ca="1" si="104"/>
        <v>-53875827.876886591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-53875827.876886591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-224572.84658500491</v>
      </c>
      <c r="L1082" s="444">
        <f t="shared" ca="1" si="104"/>
        <v>-54122056.026986174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-54122056.026986174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-225598.79721041981</v>
      </c>
      <c r="L1083" s="444">
        <f t="shared" ca="1" si="104"/>
        <v>-54369310.127711169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-54369310.127711169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-226629.02263010724</v>
      </c>
      <c r="L1084" s="444">
        <f t="shared" ca="1" si="104"/>
        <v>-54617594.453855857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-54617594.453855857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-227663.54065571018</v>
      </c>
      <c r="L1085" s="444">
        <f t="shared" ca="1" si="104"/>
        <v>-54866913.298026145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-54866913.298026145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-228702.36917308631</v>
      </c>
      <c r="L1086" s="444">
        <f t="shared" ca="1" si="104"/>
        <v>-55117270.970713809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-55117270.970713809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-229745.52614261827</v>
      </c>
      <c r="L1087" s="444">
        <f t="shared" ca="1" si="104"/>
        <v>-55368671.800371006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-55368671.800371006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-230793.02959952326</v>
      </c>
      <c r="L1088" s="444">
        <f t="shared" ca="1" si="104"/>
        <v>-55621120.133485109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-55621120.133485109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-231844.89765416531</v>
      </c>
      <c r="L1089" s="444">
        <f t="shared" ca="1" si="104"/>
        <v>-55874620.334653854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-55874620.334653854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-232901.14849236846</v>
      </c>
      <c r="L1090" s="444">
        <f t="shared" ca="1" si="104"/>
        <v>-56129176.786660798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-56129176.786660798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-233961.8003757307</v>
      </c>
      <c r="L1091" s="444">
        <f t="shared" ca="1" si="104"/>
        <v>-56384793.890551105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-56384793.890551105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-235026.87164194035</v>
      </c>
      <c r="L1092" s="444">
        <f t="shared" ca="1" si="104"/>
        <v>-56641476.065707624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-56641476.065707624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-236096.38070509251</v>
      </c>
      <c r="L1093" s="444">
        <f t="shared" ca="1" si="104"/>
        <v>-56899227.749927297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-56899227.749927297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-237170.34605600781</v>
      </c>
      <c r="L1094" s="444">
        <f t="shared" ca="1" si="104"/>
        <v>-57158053.399497882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-57158053.399497882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-238248.7862625519</v>
      </c>
      <c r="L1095" s="444">
        <f t="shared" ca="1" si="104"/>
        <v>-57417957.489275008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-57417957.489275008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-239331.71996995661</v>
      </c>
      <c r="L1096" s="444">
        <f t="shared" ca="1" si="104"/>
        <v>-57678944.512759544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-57678944.512759544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-240419.16590114214</v>
      </c>
      <c r="L1097" s="444">
        <f t="shared" ca="1" si="104"/>
        <v>-57941018.982175261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-57941018.982175261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-241511.14285704098</v>
      </c>
      <c r="L1098" s="444">
        <f t="shared" ca="1" si="104"/>
        <v>-58204185.428546876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-58204185.428546876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-242607.66971692271</v>
      </c>
      <c r="L1099" s="444">
        <f t="shared" ca="1" si="104"/>
        <v>-58468448.401778378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-58468448.401778378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-243708.76543872064</v>
      </c>
      <c r="L1100" s="444">
        <f t="shared" ca="1" si="104"/>
        <v>-58733812.470731676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-58733812.470731676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-244814.44905935938</v>
      </c>
      <c r="L1101" s="444">
        <f t="shared" ca="1" si="104"/>
        <v>-59000282.223305613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-59000282.223305613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-245924.73969508414</v>
      </c>
      <c r="L1102" s="444">
        <f t="shared" ca="1" si="104"/>
        <v>-59267862.266515277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-59267862.266515277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-247039.65654179102</v>
      </c>
      <c r="L1103" s="444">
        <f t="shared" ca="1" si="104"/>
        <v>-59536557.226571649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-59536557.226571649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-248159.21887535928</v>
      </c>
      <c r="L1104" s="444">
        <f t="shared" ca="1" si="104"/>
        <v>-59806371.748961583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-59806371.748961583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-249283.44605198401</v>
      </c>
      <c r="L1105" s="444">
        <f t="shared" ca="1" si="104"/>
        <v>-60077310.498528145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-60077310.498528145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-250412.35750851137</v>
      </c>
      <c r="L1106" s="444">
        <f t="shared" ca="1" si="104"/>
        <v>-60349378.159551233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-60349378.159551233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-251545.97276277421</v>
      </c>
      <c r="L1107" s="444">
        <f t="shared" ca="1" si="104"/>
        <v>-60622579.435828581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-60622579.435828581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-252684.3114139298</v>
      </c>
      <c r="L1108" s="444">
        <f t="shared" ca="1" si="104"/>
        <v>-60896919.050757088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-60896919.050757088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-253827.39314279862</v>
      </c>
      <c r="L1109" s="444">
        <f t="shared" ca="1" si="104"/>
        <v>-61172401.747414462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-61172401.747414462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-254975.23771220434</v>
      </c>
      <c r="L1110" s="444">
        <f t="shared" ca="1" si="104"/>
        <v>-61449032.288641244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-61449032.288641244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-256127.86496731592</v>
      </c>
      <c r="L1111" s="444">
        <f t="shared" ca="1" si="104"/>
        <v>-61726815.457123138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-61726815.457123138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-257285.29483599044</v>
      </c>
      <c r="L1112" s="444">
        <f t="shared" ca="1" si="104"/>
        <v>-62005756.055473708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-62005756.055473708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-258447.54732911781</v>
      </c>
      <c r="L1113" s="444">
        <f t="shared" ca="1" si="104"/>
        <v>-62285858.906317405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-62285858.906317405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-259614.6425409666</v>
      </c>
      <c r="L1114" s="444">
        <f t="shared" ca="1" si="104"/>
        <v>-62567128.852372952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-62567128.852372952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-260786.60064953138</v>
      </c>
      <c r="L1115" s="444">
        <f t="shared" ca="1" si="104"/>
        <v>-62849570.756537057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-62849570.756537057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-261963.4419168818</v>
      </c>
      <c r="L1116" s="444">
        <f t="shared" ca="1" si="104"/>
        <v>-63133189.501968518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-63133189.501968518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-263145.18668951292</v>
      </c>
      <c r="L1117" s="444">
        <f t="shared" ca="1" si="104"/>
        <v>-63417989.992172606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-63417989.992172606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-264331.85539869661</v>
      </c>
      <c r="L1118" s="444">
        <f t="shared" ca="1" si="104"/>
        <v>-63703977.151085883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-63703977.151085883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-265523.46856083523</v>
      </c>
      <c r="L1119" s="444">
        <f t="shared" ca="1" si="104"/>
        <v>-63991155.923161298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-63991155.923161298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-266720.04677781614</v>
      </c>
      <c r="L1120" s="444">
        <f t="shared" ca="1" si="104"/>
        <v>-64279531.27345369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-64279531.27345369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-267921.61073736777</v>
      </c>
      <c r="L1121" s="444">
        <f t="shared" ca="1" si="104"/>
        <v>-64569108.187705636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-64569108.187705636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-269128.1812134175</v>
      </c>
      <c r="L1122" s="444">
        <f t="shared" ca="1" si="104"/>
        <v>-64859891.67243363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-64859891.67243363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-270339.77906645089</v>
      </c>
      <c r="L1123" s="444">
        <f t="shared" ca="1" si="104"/>
        <v>-65151886.755014658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-65151886.755014658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-271556.42524387181</v>
      </c>
      <c r="L1124" s="444">
        <f t="shared" ca="1" si="104"/>
        <v>-65445098.483773105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-65445098.483773105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-272778.14078036533</v>
      </c>
      <c r="L1125" s="444">
        <f t="shared" ca="1" si="104"/>
        <v>-65739531.928068049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-65739531.928068049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-274004.94679826096</v>
      </c>
      <c r="L1126" s="444">
        <f t="shared" ca="1" si="104"/>
        <v>-66035192.178380884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-66035192.178380884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-275236.86450789776</v>
      </c>
      <c r="L1127" s="444">
        <f t="shared" ca="1" si="104"/>
        <v>-66332084.34640336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-66332084.34640336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-276473.91520799143</v>
      </c>
      <c r="L1128" s="444">
        <f t="shared" ca="1" si="104"/>
        <v>-66630213.565125927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-66630213.565125927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-277716.12028600211</v>
      </c>
      <c r="L1129" s="444">
        <f t="shared" ca="1" si="104"/>
        <v>-66929584.988926508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-66929584.988926508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-278963.50121850451</v>
      </c>
      <c r="L1130" s="444">
        <f t="shared" ca="1" si="104"/>
        <v>-67230203.793659583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-67230203.793659583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-280216.07957155904</v>
      </c>
      <c r="L1131" s="444">
        <f t="shared" ca="1" si="104"/>
        <v>-67532075.176745728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-67532075.176745728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-281473.87700108462</v>
      </c>
      <c r="L1132" s="444">
        <f t="shared" ca="1" si="104"/>
        <v>-67835204.357261404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-67835204.357261404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-282736.91525323328</v>
      </c>
      <c r="L1133" s="444">
        <f t="shared" ca="1" si="104"/>
        <v>-68139596.576029226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-68139596.576029226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-284005.21616476588</v>
      </c>
      <c r="L1134" s="444">
        <f t="shared" ca="1" si="104"/>
        <v>-68445257.095708579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-68445257.095708579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-285278.80166342983</v>
      </c>
      <c r="L1135" s="444">
        <f t="shared" ca="1" si="104"/>
        <v>-68752191.200886592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-68752191.200886592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-286557.69376833824</v>
      </c>
      <c r="L1136" s="444">
        <f t="shared" ca="1" si="104"/>
        <v>-69060404.198169515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-69060404.198169515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-287841.91459035041</v>
      </c>
      <c r="L1137" s="444">
        <f t="shared" ca="1" si="104"/>
        <v>-69369901.416274443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-69369901.416274443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-289131.48633245425</v>
      </c>
      <c r="L1138" s="444">
        <f t="shared" ca="1" si="104"/>
        <v>-69680688.206121489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-69680688.206121489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-290426.43129015033</v>
      </c>
      <c r="L1139" s="444">
        <f t="shared" ca="1" si="104"/>
        <v>-69992769.940926224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-69992769.940926224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-291726.7718518367</v>
      </c>
      <c r="L1140" s="444">
        <f t="shared" ca="1" si="104"/>
        <v>-70306152.016292647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-70306152.016292647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-293032.53049919679</v>
      </c>
      <c r="L1141" s="444">
        <f t="shared" ca="1" si="104"/>
        <v>-70620839.850306422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-70620839.850306422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-294343.72980758752</v>
      </c>
      <c r="L1142" s="444">
        <f t="shared" ca="1" si="104"/>
        <v>-70936838.883628592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-70936838.883628592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-295660.39244642988</v>
      </c>
      <c r="L1143" s="444">
        <f t="shared" ca="1" si="104"/>
        <v>-71254154.579589605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-71254154.579589605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-296982.54117960081</v>
      </c>
      <c r="L1144" s="444">
        <f t="shared" ca="1" si="104"/>
        <v>-71572792.424283788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-71572792.424283788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-298310.19886582653</v>
      </c>
      <c r="L1145" s="444">
        <f t="shared" ca="1" si="104"/>
        <v>-71892757.926664203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-71892757.926664203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-299643.38845907827</v>
      </c>
      <c r="L1146" s="444">
        <f t="shared" ca="1" si="104"/>
        <v>-72214056.61863786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-72214056.61863786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-300982.13300896849</v>
      </c>
      <c r="L1147" s="444">
        <f t="shared" ca="1" si="104"/>
        <v>-72536694.055161417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-72536694.055161417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-302326.45566114999</v>
      </c>
      <c r="L1148" s="444">
        <f t="shared" ca="1" si="104"/>
        <v>-72860675.814337149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-72860675.814337149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-303676.37965771556</v>
      </c>
      <c r="L1149" s="444">
        <f t="shared" ca="1" si="104"/>
        <v>-73186007.49750945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-73186007.49750945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-305031.92833760014</v>
      </c>
      <c r="L1150" s="444">
        <f t="shared" ca="1" si="104"/>
        <v>-73512694.729361638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-73512694.729361638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-306393.12513698428</v>
      </c>
      <c r="L1151" s="444">
        <f t="shared" ca="1" si="104"/>
        <v>-73840743.15801321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-73840743.15801321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-307759.99358969915</v>
      </c>
      <c r="L1152" s="444">
        <f t="shared" ca="1" si="104"/>
        <v>-74170158.455117494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-74170158.455117494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-309132.55732763367</v>
      </c>
      <c r="L1153" s="444">
        <f t="shared" ca="1" si="104"/>
        <v>-74500946.315959707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-74500946.315959707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-310510.8400811429</v>
      </c>
      <c r="L1154" s="444">
        <f t="shared" ca="1" si="104"/>
        <v>-74833112.459555432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-74833112.459555432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-311894.86567945842</v>
      </c>
      <c r="L1155" s="444">
        <f t="shared" ca="1" si="104"/>
        <v>-75166662.628749475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-75166662.628749475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-313284.65805110027</v>
      </c>
      <c r="L1156" s="444">
        <f t="shared" ca="1" si="104"/>
        <v>-75501602.590315163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-75501602.590315163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-314680.24122429063</v>
      </c>
      <c r="L1157" s="444">
        <f t="shared" ca="1" si="104"/>
        <v>-75837938.135054037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-75837938.135054037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-316081.63932736928</v>
      </c>
      <c r="L1158" s="444">
        <f t="shared" ca="1" si="104"/>
        <v>-76175675.077895984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-76175675.077895984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-317488.8765892107</v>
      </c>
      <c r="L1159" s="444">
        <f t="shared" ca="1" si="104"/>
        <v>-76514819.257999778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-76514819.257999778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-318901.97733964317</v>
      </c>
      <c r="L1160" s="444">
        <f t="shared" ca="1" si="104"/>
        <v>-76855376.538854003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-76855376.538854003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-320320.96600986912</v>
      </c>
      <c r="L1161" s="444">
        <f t="shared" ca="1" si="104"/>
        <v>-77197352.808378458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-77197352.808378458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-321745.86713288765</v>
      </c>
      <c r="L1162" s="444">
        <f t="shared" ca="1" si="104"/>
        <v>-77540753.97902593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-77540753.97902593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-323176.70534391882</v>
      </c>
      <c r="L1163" s="444">
        <f t="shared" ca="1" si="104"/>
        <v>-77885585.987884432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-77885585.987884432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-324613.50538082921</v>
      </c>
      <c r="L1164" s="444">
        <f t="shared" ca="1" si="104"/>
        <v>-78231854.796779841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-78231854.796779841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-326056.29208456009</v>
      </c>
      <c r="L1165" s="444">
        <f t="shared" ca="1" si="104"/>
        <v>-78579566.392378986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-78579566.392378986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-327505.09039955656</v>
      </c>
      <c r="L1166" s="444">
        <f t="shared" ca="1" si="104"/>
        <v>-78928726.786293134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-78928726.786293134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-328959.92537419882</v>
      </c>
      <c r="L1167" s="444">
        <f t="shared" ca="1" si="104"/>
        <v>-79279342.015181914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-79279342.015181914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-330420.82216123538</v>
      </c>
      <c r="L1168" s="444">
        <f t="shared" ca="1" si="104"/>
        <v>-79631418.140857741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-79631418.140857741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-331797.57558690727</v>
      </c>
      <c r="L1169" s="444">
        <f t="shared" ca="1" si="104"/>
        <v>-79963215.716444641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-79963215.716444641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-333180.065485186</v>
      </c>
      <c r="L1170" s="444">
        <f t="shared" ca="1" si="104"/>
        <v>-80296395.781929821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-80296395.781929821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-334568.31575804093</v>
      </c>
      <c r="L1171" s="444">
        <f t="shared" ca="1" si="104"/>
        <v>-80630964.097687855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-80630964.097687855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-335962.3504070327</v>
      </c>
      <c r="L1172" s="444">
        <f t="shared" ca="1" si="104"/>
        <v>-80966926.44809489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-80966926.44809489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-337362.19353372871</v>
      </c>
      <c r="L1173" s="444">
        <f t="shared" ca="1" si="104"/>
        <v>-81304288.641628623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-81304288.641628623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-338767.86934011924</v>
      </c>
      <c r="L1174" s="444">
        <f t="shared" ca="1" si="104"/>
        <v>-81643056.510968745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-81643056.510968745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-340179.40212903643</v>
      </c>
      <c r="L1175" s="444">
        <f t="shared" ca="1" si="104"/>
        <v>-81983235.913097784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-81983235.913097784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-341596.81630457408</v>
      </c>
      <c r="L1176" s="444">
        <f t="shared" ca="1" si="104"/>
        <v>-82324832.729402363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-82324832.729402363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-343020.13637250982</v>
      </c>
      <c r="L1177" s="444">
        <f t="shared" ca="1" si="104"/>
        <v>-82667852.86577487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-82667852.86577487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-344449.38694072864</v>
      </c>
      <c r="L1178" s="444">
        <f t="shared" ca="1" si="104"/>
        <v>-83012302.252715603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-83012302.252715603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-345884.59271964832</v>
      </c>
      <c r="L1179" s="444">
        <f t="shared" ca="1" si="104"/>
        <v>-83358186.845435247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-83358186.845435247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-347325.77852264687</v>
      </c>
      <c r="L1180" s="444">
        <f t="shared" ca="1" si="104"/>
        <v>-83705512.623957887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-83705512.623957887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-348772.96926649119</v>
      </c>
      <c r="L1181" s="444">
        <f t="shared" ca="1" si="104"/>
        <v>-84054285.593224376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-84054285.593224376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-350226.18997176824</v>
      </c>
      <c r="L1182" s="444">
        <f t="shared" ca="1" si="104"/>
        <v>-84404511.783196151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-84404511.783196151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-351685.4657633173</v>
      </c>
      <c r="L1183" s="444">
        <f t="shared" ca="1" si="104"/>
        <v>-84756197.248959467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-84756197.248959467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-353150.82187066443</v>
      </c>
      <c r="L1184" s="444">
        <f t="shared" ca="1" si="104"/>
        <v>-85109348.070830137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-85109348.070830137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-354622.28362845891</v>
      </c>
      <c r="L1185" s="444">
        <f t="shared" ca="1" si="104"/>
        <v>-85463970.3544586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-85463970.3544586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-356099.87647691084</v>
      </c>
      <c r="L1186" s="444">
        <f t="shared" ca="1" si="104"/>
        <v>-85820070.230935514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-85820070.230935514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-357583.62596223131</v>
      </c>
      <c r="L1187" s="444">
        <f t="shared" ca="1" si="104"/>
        <v>-86177653.856897742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-86177653.856897742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-359073.55773707392</v>
      </c>
      <c r="L1188" s="444">
        <f t="shared" ca="1" si="104"/>
        <v>-86536727.414634809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-86536727.414634809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-360569.69756097835</v>
      </c>
      <c r="L1189" s="444">
        <f t="shared" ca="1" si="104"/>
        <v>-86897297.11219579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-86897297.11219579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-362072.07130081579</v>
      </c>
      <c r="L1190" s="444">
        <f t="shared" ca="1" si="104"/>
        <v>-87259369.183496609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-87259369.183496609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-363580.70493123587</v>
      </c>
      <c r="L1191" s="444">
        <f t="shared" ca="1" si="104"/>
        <v>-87622949.888427839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-87622949.888427839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-365095.62453511602</v>
      </c>
      <c r="L1192" s="444">
        <f t="shared" ca="1" si="104"/>
        <v>-87988045.512962952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-87988045.512962952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-366616.8563040123</v>
      </c>
      <c r="L1193" s="444">
        <f t="shared" ca="1" si="104"/>
        <v>-88354662.369266972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-88354662.369266972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-368144.4265386124</v>
      </c>
      <c r="L1194" s="444">
        <f t="shared" ca="1" si="104"/>
        <v>-88722806.795805588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-88722806.795805588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-369678.36164918996</v>
      </c>
      <c r="L1195" s="444">
        <f t="shared" ca="1" si="104"/>
        <v>-89092485.157454774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-89092485.157454774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-371218.68815606157</v>
      </c>
      <c r="L1196" s="444">
        <f t="shared" ca="1" si="104"/>
        <v>-89463703.845610842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-89463703.845610842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-372765.43269004516</v>
      </c>
      <c r="L1197" s="444">
        <f t="shared" ca="1" si="104"/>
        <v>-89836469.278300881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-89836469.278300881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-374318.62199292035</v>
      </c>
      <c r="L1198" s="444">
        <f t="shared" ca="1" si="104"/>
        <v>-90210787.900293797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-90210787.900293797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-375878.28291789081</v>
      </c>
      <c r="L1199" s="444">
        <f t="shared" ca="1" si="104"/>
        <v>-90586666.183211684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-90586666.183211684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-377444.44243004866</v>
      </c>
      <c r="L1200" s="444">
        <f t="shared" ca="1" si="104"/>
        <v>-90964110.625641733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-90964110.625641733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-379017.12760684057</v>
      </c>
      <c r="L1201" s="444">
        <f t="shared" ca="1" si="104"/>
        <v>-91343127.753248572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-91343127.753248572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-380596.3656385357</v>
      </c>
      <c r="L1202" s="444">
        <f t="shared" ca="1" si="104"/>
        <v>-91723724.118887112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-91723724.118887112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-382182.18382869632</v>
      </c>
      <c r="L1203" s="444">
        <f t="shared" ca="1" si="104"/>
        <v>-92105906.302715808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-92105906.302715808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-383774.60959464917</v>
      </c>
      <c r="L1204" s="444">
        <f t="shared" ca="1" si="104"/>
        <v>-92489680.912310451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-92489680.912310451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-385373.67046796018</v>
      </c>
      <c r="L1205" s="444">
        <f t="shared" ca="1" si="104"/>
        <v>-92875054.582778409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-92875054.582778409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-386979.39409491001</v>
      </c>
      <c r="L1206" s="444">
        <f t="shared" ca="1" si="104"/>
        <v>-93262033.976873323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-93262033.976873323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-388591.8082369722</v>
      </c>
      <c r="L1207" s="444">
        <f t="shared" ca="1" si="104"/>
        <v>-93650625.785110295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-93650625.785110295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-390210.9407712929</v>
      </c>
      <c r="L1208" s="444">
        <f t="shared" ca="1" si="104"/>
        <v>-94040836.725881591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-94040836.725881591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-391836.81969117327</v>
      </c>
      <c r="L1209" s="444">
        <f t="shared" ca="1" si="104"/>
        <v>-94432673.545572758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-94432673.545572758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-393469.47310655314</v>
      </c>
      <c r="L1210" s="444">
        <f t="shared" ca="1" si="104"/>
        <v>-94826143.018679306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-94826143.018679306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-395108.92924449709</v>
      </c>
      <c r="L1211" s="444">
        <f t="shared" ca="1" si="104"/>
        <v>-95221251.947923809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-95221251.947923809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-396755.21644968254</v>
      </c>
      <c r="L1212" s="444">
        <f t="shared" ca="1" si="104"/>
        <v>-95618007.164373487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-95618007.164373487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-398408.36318488955</v>
      </c>
      <c r="L1213" s="444">
        <f t="shared" ca="1" si="104"/>
        <v>-96016415.527558371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-96016415.527558371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-400068.39803149318</v>
      </c>
      <c r="L1214" s="444">
        <f t="shared" ca="1" si="104"/>
        <v>-96416483.925589859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-96416483.925589859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-401735.34968995774</v>
      </c>
      <c r="L1215" s="444">
        <f t="shared" ca="1" si="104"/>
        <v>-96818219.27527982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-96818219.27527982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-403409.24698033259</v>
      </c>
      <c r="L1216" s="444">
        <f t="shared" ca="1" si="104"/>
        <v>-97221628.522260159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-97221628.522260159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-405090.11884275067</v>
      </c>
      <c r="L1217" s="444">
        <f t="shared" ca="1" si="104"/>
        <v>-97626718.64110291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-97626718.64110291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-406777.99433792877</v>
      </c>
      <c r="L1218" s="444">
        <f t="shared" ca="1" si="104"/>
        <v>-98033496.635440841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-98033496.635440841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-408472.90264767018</v>
      </c>
      <c r="L1219" s="444">
        <f t="shared" ca="1" si="104"/>
        <v>-98441969.538088515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-98441969.538088515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-410174.87307536881</v>
      </c>
      <c r="L1220" s="444">
        <f t="shared" ca="1" si="104"/>
        <v>-98852144.411163881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-98852144.411163881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-411883.93504651618</v>
      </c>
      <c r="L1221" s="444">
        <f t="shared" ca="1" si="104"/>
        <v>-99264028.34621039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-99264028.34621039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-413600.11810920993</v>
      </c>
      <c r="L1222" s="444">
        <f t="shared" ca="1" si="104"/>
        <v>-99677628.464319602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-99677628.464319602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-415323.45193466498</v>
      </c>
      <c r="L1223" s="444">
        <f t="shared" ca="1" si="104"/>
        <v>-100092951.91625427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-100092951.91625427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-417053.96631772612</v>
      </c>
      <c r="L1224" s="444">
        <f t="shared" ca="1" si="104"/>
        <v>-100510005.882572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-100510005.882572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-418791.6911773833</v>
      </c>
      <c r="L1225" s="444">
        <f t="shared" ca="1" si="104"/>
        <v>-100928797.57374938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-100928797.57374938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-420536.65655728907</v>
      </c>
      <c r="L1226" s="444">
        <f t="shared" ca="1" si="104"/>
        <v>-101349334.23030667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-101349334.23030667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-422288.89262627781</v>
      </c>
      <c r="L1227" s="444">
        <f t="shared" ca="1" si="104"/>
        <v>-101771623.12293294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-101771623.12293294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-424048.42967888725</v>
      </c>
      <c r="L1228" s="444">
        <f t="shared" ca="1" si="104"/>
        <v>-102195671.55261183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-102195671.55261183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-425815.29813588259</v>
      </c>
      <c r="L1229" s="444">
        <f t="shared" ca="1" si="104"/>
        <v>-102621486.8507477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-102621486.8507477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-427589.52854478208</v>
      </c>
      <c r="L1230" s="444">
        <f t="shared" ca="1" si="104"/>
        <v>-103049076.37929249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-103049076.37929249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-429371.15158038534</v>
      </c>
      <c r="L1231" s="444">
        <f t="shared" ca="1" si="104"/>
        <v>-103478447.53087287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-103478447.53087287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-431160.19804530358</v>
      </c>
      <c r="L1232" s="444">
        <f t="shared" ca="1" si="104"/>
        <v>-103909607.72891816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-103909607.72891816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-432956.69887049234</v>
      </c>
      <c r="L1233" s="444">
        <f t="shared" ca="1" si="104"/>
        <v>-104342564.42778866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-104342564.42778866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-434760.68511578609</v>
      </c>
      <c r="L1234" s="444">
        <f t="shared" ca="1" si="104"/>
        <v>-104777325.11290444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-104777325.11290444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-436572.18797043519</v>
      </c>
      <c r="L1235" s="444">
        <f t="shared" ca="1" si="104"/>
        <v>-105213897.30087487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-105213897.30087487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-438391.23875364539</v>
      </c>
      <c r="L1236" s="444">
        <f t="shared" ca="1" si="104"/>
        <v>-105652288.53962852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-105652288.53962852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-440217.8689151188</v>
      </c>
      <c r="L1237" s="444">
        <f t="shared" ca="1" si="104"/>
        <v>-106092506.40854365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-106092506.40854365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-442052.11003559851</v>
      </c>
      <c r="L1238" s="444">
        <f t="shared" ca="1" si="104"/>
        <v>-106534558.51857924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-106534558.51857924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-443893.99382741353</v>
      </c>
      <c r="L1239" s="444">
        <f t="shared" ca="1" si="104"/>
        <v>-106978452.51240666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-106978452.51240666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-445743.55213502777</v>
      </c>
      <c r="L1240" s="444">
        <f t="shared" ca="1" si="104"/>
        <v>-107424196.06454168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-107424196.06454168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-447600.81693559041</v>
      </c>
      <c r="L1241" s="444">
        <f t="shared" ca="1" si="104"/>
        <v>-107871796.88147727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-107871796.88147727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-449465.82033948862</v>
      </c>
      <c r="L1242" s="444">
        <f t="shared" ca="1" si="104"/>
        <v>-108321262.70181675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-108321262.70181675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-451338.5945909032</v>
      </c>
      <c r="L1243" s="444">
        <f t="shared" ca="1" si="104"/>
        <v>-108772601.29640765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-108772601.29640765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-453219.17206836521</v>
      </c>
      <c r="L1244" s="444">
        <f t="shared" ca="1" si="104"/>
        <v>-109225820.46847603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-109225820.46847603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-455107.58528531675</v>
      </c>
      <c r="L1245" s="444">
        <f t="shared" ca="1" si="104"/>
        <v>-109680928.05376135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-109680928.05376135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-457003.8668906723</v>
      </c>
      <c r="L1246" s="444">
        <f t="shared" ca="1" si="104"/>
        <v>-110137931.92065202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-110137931.92065202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-458908.04966938333</v>
      </c>
      <c r="L1247" s="444">
        <f t="shared" ca="1" si="104"/>
        <v>-110596839.9703214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-110596839.9703214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-460820.16654300585</v>
      </c>
      <c r="L1248" s="444">
        <f t="shared" ca="1" si="104"/>
        <v>-111057660.13686441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-111057660.13686441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-462740.25057026843</v>
      </c>
      <c r="L1249" s="444">
        <f t="shared" ca="1" si="104"/>
        <v>-111520400.38743468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-111520400.38743468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-464668.3349476445</v>
      </c>
      <c r="L1250" s="444">
        <f t="shared" ca="1" si="104"/>
        <v>-111985068.72238232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-111985068.72238232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-466604.45300992631</v>
      </c>
      <c r="L1251" s="444">
        <f t="shared" ca="1" si="104"/>
        <v>-112451673.17539226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-112451673.17539226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-468548.63823080104</v>
      </c>
      <c r="L1252" s="444">
        <f t="shared" ca="1" si="104"/>
        <v>-112920221.81362306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-112920221.81362306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-470500.92422342941</v>
      </c>
      <c r="L1253" s="444">
        <f t="shared" ca="1" si="104"/>
        <v>-113390722.73784648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-113390722.73784648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-472461.34474102699</v>
      </c>
      <c r="L1254" s="444">
        <f t="shared" ca="1" si="104"/>
        <v>-113863184.08258751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-113863184.08258751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-474429.93367744796</v>
      </c>
      <c r="L1255" s="444">
        <f t="shared" ca="1" si="104"/>
        <v>-114337614.01626496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-114337614.01626496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-476406.72506777063</v>
      </c>
      <c r="L1256" s="444">
        <f t="shared" ca="1" si="104"/>
        <v>-114814020.74133272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-114814020.74133272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-478391.75308888627</v>
      </c>
      <c r="L1257" s="444">
        <f t="shared" ca="1" si="104"/>
        <v>-115292412.49442162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-115292412.49442162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-480385.05206009001</v>
      </c>
      <c r="L1258" s="444">
        <f t="shared" ca="1" si="104"/>
        <v>-115772797.5464817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-115772797.5464817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-482386.65644367383</v>
      </c>
      <c r="L1259" s="444">
        <f t="shared" ca="1" si="104"/>
        <v>-116255184.20292537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-116255184.20292537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-484396.60084552231</v>
      </c>
      <c r="L1260" s="444">
        <f t="shared" ca="1" si="104"/>
        <v>-116739580.80377088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-116739580.80377088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-486414.92001571204</v>
      </c>
      <c r="L1261" s="444">
        <f t="shared" ca="1" si="104"/>
        <v>-117225995.72378659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-117225995.72378659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-488441.64884911082</v>
      </c>
      <c r="L1262" s="444">
        <f t="shared" ca="1" si="104"/>
        <v>-117714437.37263571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-117714437.37263571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-490476.82238598203</v>
      </c>
      <c r="L1263" s="444">
        <f t="shared" ca="1" si="104"/>
        <v>-118204914.19502169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-118204914.19502169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-492520.47581259045</v>
      </c>
      <c r="L1264" s="444">
        <f t="shared" ca="1" si="104"/>
        <v>-118697434.67083427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-118697434.67083427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-494572.64446180954</v>
      </c>
      <c r="L1265" s="444">
        <f t="shared" ca="1" si="104"/>
        <v>-119192007.31529608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-119192007.31529608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-496633.36381373368</v>
      </c>
      <c r="L1266" s="444">
        <f t="shared" ca="1" si="104"/>
        <v>-119688640.67910981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-119688640.67910981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-498702.66949629085</v>
      </c>
      <c r="L1267" s="444">
        <f t="shared" ca="1" si="104"/>
        <v>-120187343.34860611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-120187343.34860611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-500780.59728585876</v>
      </c>
      <c r="L1268" s="444">
        <f t="shared" ca="1" si="104"/>
        <v>-120688123.94589196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-120688123.94589196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-502867.1831078832</v>
      </c>
      <c r="L1269" s="444">
        <f t="shared" ca="1" si="104"/>
        <v>-121190991.12899984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-121190991.12899984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-504962.4630374994</v>
      </c>
      <c r="L1270" s="444">
        <f t="shared" ca="1" si="104"/>
        <v>-121695953.59203735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-121695953.59203735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-507066.47330015554</v>
      </c>
      <c r="L1271" s="444">
        <f t="shared" ca="1" si="104"/>
        <v>-122203020.06533751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-122203020.06533751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-509179.25027223962</v>
      </c>
      <c r="L1272" s="444">
        <f t="shared" ca="1" si="104"/>
        <v>-122712199.31560975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-122712199.31560975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-511300.83048170735</v>
      </c>
      <c r="L1273" s="444">
        <f t="shared" ca="1" si="104"/>
        <v>-123223500.14609146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-123223500.14609146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-513431.25060871441</v>
      </c>
      <c r="L1274" s="444">
        <f t="shared" ca="1" si="104"/>
        <v>-123736931.39670017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-123736931.39670017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-515570.5474862507</v>
      </c>
      <c r="L1275" s="444">
        <f t="shared" ca="1" si="104"/>
        <v>-124252501.94418642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-124252501.94418642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-517718.75810077676</v>
      </c>
      <c r="L1276" s="444">
        <f t="shared" ca="1" si="104"/>
        <v>-124770220.7022872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-124770220.7022872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-519875.9195928633</v>
      </c>
      <c r="L1277" s="444">
        <f t="shared" ca="1" si="104"/>
        <v>-125290096.62188005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-125290096.62188005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-522042.06925783353</v>
      </c>
      <c r="L1278" s="444">
        <f t="shared" ca="1" si="104"/>
        <v>-125812138.69113789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-125812138.69113789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-524217.24454640789</v>
      </c>
      <c r="L1279" s="444">
        <f t="shared" ca="1" si="104"/>
        <v>-126336355.93568431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-126336355.93568431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-526401.48306535138</v>
      </c>
      <c r="L1280" s="444">
        <f t="shared" ca="1" si="104"/>
        <v>-126862757.41874966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-126862757.41874966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-528594.82257812354</v>
      </c>
      <c r="L1281" s="444">
        <f t="shared" ca="1" si="104"/>
        <v>-127391352.24132778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-127391352.24132778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-530797.30100553238</v>
      </c>
      <c r="L1282" s="444">
        <f t="shared" ca="1" si="104"/>
        <v>-127922149.5423333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-127922149.5423333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-533008.95642638882</v>
      </c>
      <c r="L1283" s="444">
        <f t="shared" ref="L1283:L1537" ca="1" si="109">I1283-J1283+K1283</f>
        <v>-128455158.49875969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-128455158.49875969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-535229.82707816537</v>
      </c>
      <c r="L1284" s="444">
        <f t="shared" ca="1" si="109"/>
        <v>-128990388.32583785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-128990388.32583785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-537459.95135765767</v>
      </c>
      <c r="L1285" s="444">
        <f t="shared" ca="1" si="109"/>
        <v>-129527848.27719551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-129527848.27719551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-539699.36782164802</v>
      </c>
      <c r="L1286" s="444">
        <f t="shared" ca="1" si="109"/>
        <v>-130067547.64501716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-130067547.64501716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-541948.1151875715</v>
      </c>
      <c r="L1287" s="444">
        <f t="shared" ca="1" si="109"/>
        <v>-130609495.76020473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-130609495.76020473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-544206.23233418644</v>
      </c>
      <c r="L1288" s="444">
        <f t="shared" ca="1" si="109"/>
        <v>-131153701.99253891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-131153701.99253891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-546473.75830224552</v>
      </c>
      <c r="L1289" s="444">
        <f t="shared" ca="1" si="109"/>
        <v>-131700175.75084116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-131700175.75084116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-548750.73229517136</v>
      </c>
      <c r="L1290" s="444">
        <f t="shared" ca="1" si="109"/>
        <v>-132248926.48313633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-132248926.48313633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-551037.1936797346</v>
      </c>
      <c r="L1291" s="444">
        <f t="shared" ca="1" si="109"/>
        <v>-132799963.67681606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-132799963.67681606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-553333.18198673357</v>
      </c>
      <c r="L1292" s="444">
        <f t="shared" ca="1" si="109"/>
        <v>-133353296.8588028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-133353296.8588028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-555638.73691167834</v>
      </c>
      <c r="L1293" s="444">
        <f t="shared" ca="1" si="109"/>
        <v>-133908935.59571448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-133908935.59571448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-557953.89831547695</v>
      </c>
      <c r="L1294" s="444">
        <f t="shared" ca="1" si="109"/>
        <v>-134466889.49402997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-134466889.49402997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-560278.70622512489</v>
      </c>
      <c r="L1295" s="444">
        <f t="shared" ca="1" si="109"/>
        <v>-135027168.2002551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-135027168.2002551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-562613.20083439618</v>
      </c>
      <c r="L1296" s="444">
        <f t="shared" ca="1" si="109"/>
        <v>-135589781.40108949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-135589781.40108949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-564957.42250453949</v>
      </c>
      <c r="L1297" s="444">
        <f t="shared" ca="1" si="109"/>
        <v>-136154738.82359403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-136154738.82359403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-567311.41176497517</v>
      </c>
      <c r="L1298" s="444">
        <f t="shared" ca="1" si="109"/>
        <v>-136722050.23535901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-136722050.23535901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-569675.2093139959</v>
      </c>
      <c r="L1299" s="444">
        <f t="shared" ca="1" si="109"/>
        <v>-137291725.444673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-137291725.444673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-572048.85601947084</v>
      </c>
      <c r="L1300" s="444">
        <f t="shared" ca="1" si="109"/>
        <v>-137863774.30069247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-137863774.30069247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-574432.39291955193</v>
      </c>
      <c r="L1301" s="444">
        <f t="shared" ca="1" si="109"/>
        <v>-138438206.69361201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-138438206.69361201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-576825.86122338334</v>
      </c>
      <c r="L1302" s="444">
        <f t="shared" ca="1" si="109"/>
        <v>-139015032.55483538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-139015032.55483538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-579229.30231181404</v>
      </c>
      <c r="L1303" s="444">
        <f t="shared" ca="1" si="109"/>
        <v>-139594261.85714719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-139594261.85714719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-581642.75773811329</v>
      </c>
      <c r="L1304" s="444">
        <f t="shared" ca="1" si="109"/>
        <v>-140175904.6148853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-140175904.6148853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-584066.26922868879</v>
      </c>
      <c r="L1305" s="444">
        <f t="shared" ca="1" si="109"/>
        <v>-140759970.884114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-140759970.884114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-586499.87868380826</v>
      </c>
      <c r="L1306" s="444">
        <f t="shared" ca="1" si="109"/>
        <v>-141346470.7627978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-141346470.7627978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-588943.6281783242</v>
      </c>
      <c r="L1307" s="444">
        <f t="shared" ca="1" si="109"/>
        <v>-141935414.39097613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-141935414.39097613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-591397.55996240058</v>
      </c>
      <c r="L1308" s="444">
        <f t="shared" ca="1" si="109"/>
        <v>-142526811.95093852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-142526811.95093852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-593861.71646224381</v>
      </c>
      <c r="L1309" s="444">
        <f t="shared" ca="1" si="109"/>
        <v>-143120673.66740078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-143120673.66740078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-596336.14028083661</v>
      </c>
      <c r="L1310" s="444">
        <f t="shared" ca="1" si="109"/>
        <v>-143717009.80768162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-143717009.80768162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-598820.87419867341</v>
      </c>
      <c r="L1311" s="444">
        <f t="shared" ca="1" si="109"/>
        <v>-144315830.6818803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-144315830.6818803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-601315.96117450122</v>
      </c>
      <c r="L1312" s="444">
        <f t="shared" ca="1" si="109"/>
        <v>-144917146.64305478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-144917146.64305478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-603821.44434606156</v>
      </c>
      <c r="L1313" s="444">
        <f t="shared" ca="1" si="109"/>
        <v>-145520968.08740085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-145520968.08740085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-606337.36703083687</v>
      </c>
      <c r="L1314" s="444">
        <f t="shared" ca="1" si="109"/>
        <v>-146127305.45443168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-146127305.45443168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-608863.77272679866</v>
      </c>
      <c r="L1315" s="444">
        <f t="shared" ca="1" si="109"/>
        <v>-146736169.22715849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-146736169.22715849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-611400.70511316031</v>
      </c>
      <c r="L1316" s="444">
        <f t="shared" ca="1" si="109"/>
        <v>-147347569.93227166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-147347569.93227166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-613948.20805113192</v>
      </c>
      <c r="L1317" s="444">
        <f t="shared" ca="1" si="109"/>
        <v>-147961518.1403228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-147961518.1403228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-616506.32558467833</v>
      </c>
      <c r="L1318" s="444">
        <f t="shared" ca="1" si="109"/>
        <v>-148578024.46590748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-148578024.46590748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-619075.10194128123</v>
      </c>
      <c r="L1319" s="444">
        <f t="shared" ca="1" si="109"/>
        <v>-149197099.56784877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-149197099.56784877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-621654.58153270325</v>
      </c>
      <c r="L1320" s="444">
        <f t="shared" ca="1" si="109"/>
        <v>-149818754.14938149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-149818754.14938149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-624244.80895575625</v>
      </c>
      <c r="L1321" s="444">
        <f t="shared" ca="1" si="109"/>
        <v>-150442998.95833725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-150442998.95833725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-626845.8289930718</v>
      </c>
      <c r="L1322" s="444">
        <f t="shared" ca="1" si="109"/>
        <v>-151069844.78733033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-151069844.78733033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-629457.68661387637</v>
      </c>
      <c r="L1323" s="444">
        <f t="shared" ca="1" si="109"/>
        <v>-151699302.47394422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-151699302.47394422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-632080.42697476759</v>
      </c>
      <c r="L1324" s="444">
        <f t="shared" ca="1" si="109"/>
        <v>-152331382.90091899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-152331382.90091899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-634714.09542049584</v>
      </c>
      <c r="L1325" s="444">
        <f t="shared" ca="1" si="109"/>
        <v>-152966096.9963395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-152966096.9963395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-637358.73748474789</v>
      </c>
      <c r="L1326" s="444">
        <f t="shared" ca="1" si="109"/>
        <v>-153603455.73382425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-153603455.73382425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-640014.39889093442</v>
      </c>
      <c r="L1327" s="444">
        <f t="shared" ca="1" si="109"/>
        <v>-154243470.1327152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-154243470.1327152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-642681.12555298</v>
      </c>
      <c r="L1328" s="444">
        <f t="shared" ca="1" si="109"/>
        <v>-154886151.25826818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-154886151.25826818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-645358.96357611741</v>
      </c>
      <c r="L1329" s="444">
        <f t="shared" ca="1" si="109"/>
        <v>-155531510.22184429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-155531510.22184429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-648047.95925768453</v>
      </c>
      <c r="L1330" s="444">
        <f t="shared" ca="1" si="109"/>
        <v>-156179558.18110198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-156179558.18110198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-650748.15908792487</v>
      </c>
      <c r="L1331" s="444">
        <f t="shared" ca="1" si="109"/>
        <v>-156830306.3401899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-156830306.3401899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-653459.60975079122</v>
      </c>
      <c r="L1332" s="444">
        <f t="shared" ca="1" si="109"/>
        <v>-157483765.94994068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-157483765.94994068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-656182.35812475288</v>
      </c>
      <c r="L1333" s="444">
        <f t="shared" ca="1" si="109"/>
        <v>-158139948.30806544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-158139948.30806544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-658916.451283606</v>
      </c>
      <c r="L1334" s="444">
        <f t="shared" ca="1" si="109"/>
        <v>-158798864.75934905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-158798864.75934905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-661661.93649728771</v>
      </c>
      <c r="L1335" s="444">
        <f t="shared" ca="1" si="109"/>
        <v>-159460526.69584635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-159460526.69584635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-664418.86123269307</v>
      </c>
      <c r="L1336" s="444">
        <f t="shared" ca="1" si="109"/>
        <v>-160124945.55707905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-160124945.55707905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-667187.27315449598</v>
      </c>
      <c r="L1337" s="444">
        <f t="shared" ca="1" si="109"/>
        <v>-160792132.83023354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-160792132.83023354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-669967.22012597311</v>
      </c>
      <c r="L1338" s="444">
        <f t="shared" ca="1" si="109"/>
        <v>-161462100.05035952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-161462100.05035952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-672758.75020983128</v>
      </c>
      <c r="L1339" s="444">
        <f t="shared" ca="1" si="109"/>
        <v>-162134858.80056936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-162134858.80056936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-675561.91166903893</v>
      </c>
      <c r="L1340" s="444">
        <f t="shared" ca="1" si="109"/>
        <v>-162810420.7122384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-162810420.7122384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-678376.75296765997</v>
      </c>
      <c r="L1341" s="444">
        <f t="shared" ca="1" si="109"/>
        <v>-163488797.46520606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-163488797.46520606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-681203.32277169195</v>
      </c>
      <c r="L1342" s="444">
        <f t="shared" ca="1" si="109"/>
        <v>-164170000.78797776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-164170000.78797776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-684041.66994990734</v>
      </c>
      <c r="L1343" s="444">
        <f t="shared" ca="1" si="109"/>
        <v>-164854042.45792767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-164854042.45792767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-686891.84357469867</v>
      </c>
      <c r="L1344" s="444">
        <f t="shared" ca="1" si="109"/>
        <v>-165540934.30150238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-165540934.30150238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-689753.89292292658</v>
      </c>
      <c r="L1345" s="444">
        <f t="shared" ca="1" si="109"/>
        <v>-166230688.19442531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-166230688.19442531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-692627.86747677217</v>
      </c>
      <c r="L1346" s="444">
        <f t="shared" ca="1" si="109"/>
        <v>-166923316.06190208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-166923316.06190208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-695513.81692459201</v>
      </c>
      <c r="L1347" s="444">
        <f t="shared" ca="1" si="109"/>
        <v>-167618829.87882668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-167618829.87882668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-698411.7911617778</v>
      </c>
      <c r="L1348" s="444">
        <f t="shared" ca="1" si="109"/>
        <v>-168317241.66998845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-168317241.66998845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-701321.8402916186</v>
      </c>
      <c r="L1349" s="444">
        <f t="shared" ca="1" si="109"/>
        <v>-169018563.51028007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-169018563.51028007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-704244.01462616702</v>
      </c>
      <c r="L1350" s="444">
        <f t="shared" ca="1" si="109"/>
        <v>-169722807.52490625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-169722807.52490625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-707178.36468710937</v>
      </c>
      <c r="L1351" s="444">
        <f t="shared" ca="1" si="109"/>
        <v>-170429985.88959336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-170429985.88959336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-710124.94120663905</v>
      </c>
      <c r="L1352" s="444">
        <f t="shared" ca="1" si="109"/>
        <v>-171140110.8308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-171140110.8308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-713083.79512833327</v>
      </c>
      <c r="L1353" s="444">
        <f t="shared" ca="1" si="109"/>
        <v>-171853194.62592834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-171853194.62592834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-716054.97760803474</v>
      </c>
      <c r="L1354" s="444">
        <f t="shared" ca="1" si="109"/>
        <v>-172569249.60353637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-172569249.60353637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-719038.54001473484</v>
      </c>
      <c r="L1355" s="444">
        <f t="shared" ca="1" si="109"/>
        <v>-173288288.14355111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-173288288.14355111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-722034.53393146291</v>
      </c>
      <c r="L1356" s="444">
        <f t="shared" ca="1" si="109"/>
        <v>-174010322.67748258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-174010322.67748258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-725043.01115617738</v>
      </c>
      <c r="L1357" s="444">
        <f t="shared" ca="1" si="109"/>
        <v>-174735365.68863875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-174735365.68863875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-728064.02370266139</v>
      </c>
      <c r="L1358" s="444">
        <f t="shared" ca="1" si="109"/>
        <v>-175463429.7123414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-175463429.7123414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-731097.62380142254</v>
      </c>
      <c r="L1359" s="444">
        <f t="shared" ca="1" si="109"/>
        <v>-176194527.33614281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-176194527.33614281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-734143.863900595</v>
      </c>
      <c r="L1360" s="444">
        <f t="shared" ca="1" si="109"/>
        <v>-176928671.20004341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-176928671.20004341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-737202.79666684754</v>
      </c>
      <c r="L1361" s="444">
        <f t="shared" ca="1" si="109"/>
        <v>-177665873.99671027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-177665873.99671027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-740274.47498629277</v>
      </c>
      <c r="L1362" s="444">
        <f t="shared" ca="1" si="109"/>
        <v>-178406148.47169656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-178406148.47169656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-743358.95196540235</v>
      </c>
      <c r="L1363" s="444">
        <f t="shared" ca="1" si="109"/>
        <v>-179149507.42366195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-179149507.42366195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-746456.28093192482</v>
      </c>
      <c r="L1364" s="444">
        <f t="shared" ca="1" si="109"/>
        <v>-179895963.70459387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-179895963.70459387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-749566.51543580776</v>
      </c>
      <c r="L1365" s="444">
        <f t="shared" ca="1" si="109"/>
        <v>-180645530.22002968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-180645530.22002968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-752689.70925012371</v>
      </c>
      <c r="L1366" s="444">
        <f t="shared" ca="1" si="109"/>
        <v>-181398219.9292798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-181398219.9292798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-755825.91637199919</v>
      </c>
      <c r="L1367" s="444">
        <f t="shared" ca="1" si="109"/>
        <v>-182154045.84565181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-182154045.84565181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-758975.19102354918</v>
      </c>
      <c r="L1368" s="444">
        <f t="shared" ca="1" si="109"/>
        <v>-182913021.03667536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-182913021.03667536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-762137.58765281399</v>
      </c>
      <c r="L1369" s="444">
        <f t="shared" ca="1" si="109"/>
        <v>-183675158.62432817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-183675158.62432817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-765313.16093470063</v>
      </c>
      <c r="L1370" s="444">
        <f t="shared" ca="1" si="109"/>
        <v>-184440471.78526285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-184440471.78526285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-768501.96577192855</v>
      </c>
      <c r="L1371" s="444">
        <f t="shared" ca="1" si="109"/>
        <v>-185208973.7510348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-185208973.7510348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-771704.0572959783</v>
      </c>
      <c r="L1372" s="444">
        <f t="shared" ca="1" si="109"/>
        <v>-185980677.80833077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-185980677.80833077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-774919.4908680449</v>
      </c>
      <c r="L1373" s="444">
        <f t="shared" ca="1" si="109"/>
        <v>-186755597.29919881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-186755597.29919881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-778148.32207999506</v>
      </c>
      <c r="L1374" s="444">
        <f t="shared" ca="1" si="109"/>
        <v>-187533745.62127879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-187533745.62127879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-781390.60675532825</v>
      </c>
      <c r="L1375" s="444">
        <f t="shared" ca="1" si="109"/>
        <v>-188315136.22803411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-188315136.22803411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-784646.40095014207</v>
      </c>
      <c r="L1376" s="444">
        <f t="shared" ca="1" si="109"/>
        <v>-189099782.62898424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-189099782.62898424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-787915.76095410099</v>
      </c>
      <c r="L1377" s="444">
        <f t="shared" ca="1" si="109"/>
        <v>-189887698.38993835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-189887698.38993835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-791198.7432914098</v>
      </c>
      <c r="L1378" s="444">
        <f t="shared" ca="1" si="109"/>
        <v>-190678897.13322976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-190678897.13322976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-794495.40472179069</v>
      </c>
      <c r="L1379" s="444">
        <f t="shared" ca="1" si="109"/>
        <v>-191473392.53795156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-191473392.53795156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-797805.80224146484</v>
      </c>
      <c r="L1380" s="444">
        <f t="shared" ca="1" si="109"/>
        <v>-192271198.34019303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-192271198.34019303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-801129.99308413768</v>
      </c>
      <c r="L1381" s="444">
        <f t="shared" ca="1" si="109"/>
        <v>-193072328.33327717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-193072328.33327717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-804468.03472198814</v>
      </c>
      <c r="L1382" s="444">
        <f t="shared" ca="1" si="109"/>
        <v>-193876796.36799917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-193876796.36799917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-807819.98486666323</v>
      </c>
      <c r="L1383" s="444">
        <f t="shared" ca="1" si="109"/>
        <v>-194684616.35286582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-194684616.35286582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-811185.9014702742</v>
      </c>
      <c r="L1384" s="444">
        <f t="shared" ca="1" si="109"/>
        <v>-195495802.25433609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-195495802.25433609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-814565.84272640035</v>
      </c>
      <c r="L1385" s="444">
        <f t="shared" ca="1" si="109"/>
        <v>-196310368.0970625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-196310368.0970625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-817959.86707109376</v>
      </c>
      <c r="L1386" s="444">
        <f t="shared" ca="1" si="109"/>
        <v>-197128327.96413359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-197128327.96413359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-821368.03318388993</v>
      </c>
      <c r="L1387" s="444">
        <f t="shared" ca="1" si="109"/>
        <v>-197949695.99731749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-197949695.99731749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-824790.39998882287</v>
      </c>
      <c r="L1388" s="444">
        <f t="shared" ca="1" si="109"/>
        <v>-198774486.39730632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-198774486.39730632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-828227.02665544301</v>
      </c>
      <c r="L1389" s="444">
        <f t="shared" ca="1" si="109"/>
        <v>-199602713.42396176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-199602713.42396176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-831677.97259984061</v>
      </c>
      <c r="L1390" s="444">
        <f t="shared" ca="1" si="109"/>
        <v>-200434391.39656159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-200434391.39656159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-835143.29748567333</v>
      </c>
      <c r="L1391" s="444">
        <f t="shared" ca="1" si="109"/>
        <v>-201269534.69404727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-201269534.69404727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-838623.06122519693</v>
      </c>
      <c r="L1392" s="444">
        <f t="shared" ca="1" si="109"/>
        <v>-202108157.75527248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-202108157.75527248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-842117.32398030197</v>
      </c>
      <c r="L1393" s="444">
        <f t="shared" ca="1" si="109"/>
        <v>-202950275.07925278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-202950275.07925278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-845626.14616355323</v>
      </c>
      <c r="L1394" s="444">
        <f t="shared" ca="1" si="109"/>
        <v>-203795901.22541633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-203795901.22541633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-849149.58843923465</v>
      </c>
      <c r="L1395" s="444">
        <f t="shared" ca="1" si="109"/>
        <v>-204645050.81385556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-204645050.81385556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-852687.71172439819</v>
      </c>
      <c r="L1396" s="444">
        <f t="shared" ca="1" si="109"/>
        <v>-205497738.52557996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-205497738.52557996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-856240.57718991651</v>
      </c>
      <c r="L1397" s="444">
        <f t="shared" ca="1" si="109"/>
        <v>-206353979.10276988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-206353979.10276988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-859808.24626154115</v>
      </c>
      <c r="L1398" s="444">
        <f t="shared" ca="1" si="109"/>
        <v>-207213787.34903142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-207213787.34903142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-863390.78062096424</v>
      </c>
      <c r="L1399" s="444">
        <f t="shared" ca="1" si="109"/>
        <v>-208077178.12965238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-208077178.12965238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-866988.2422068849</v>
      </c>
      <c r="L1400" s="444">
        <f t="shared" ca="1" si="109"/>
        <v>-208944166.37185925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-208944166.37185925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-870600.6932160802</v>
      </c>
      <c r="L1401" s="444">
        <f t="shared" ca="1" si="109"/>
        <v>-209814767.06507534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-209814767.06507534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-874228.19610448054</v>
      </c>
      <c r="L1402" s="444">
        <f t="shared" ca="1" si="109"/>
        <v>-210688995.2611798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-210688995.2611798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-877870.81358824915</v>
      </c>
      <c r="L1403" s="444">
        <f t="shared" ca="1" si="109"/>
        <v>-211566866.07476807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-211566866.07476807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-881528.60864486685</v>
      </c>
      <c r="L1404" s="444">
        <f t="shared" ca="1" si="109"/>
        <v>-212448394.68341294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-212448394.68341294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-885201.64451422065</v>
      </c>
      <c r="L1405" s="444">
        <f t="shared" ca="1" si="109"/>
        <v>-213333596.32792717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-213333596.32792717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-888889.98469969642</v>
      </c>
      <c r="L1406" s="444">
        <f t="shared" ca="1" si="109"/>
        <v>-214222486.31262687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-214222486.31262687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-892593.69296927878</v>
      </c>
      <c r="L1407" s="444">
        <f t="shared" ca="1" si="109"/>
        <v>-215115080.00559616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-215115080.00559616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-896312.83335665055</v>
      </c>
      <c r="L1408" s="444">
        <f t="shared" ca="1" si="109"/>
        <v>-216011392.83895281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-216011392.83895281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-900047.47016230354</v>
      </c>
      <c r="L1409" s="444">
        <f t="shared" ca="1" si="109"/>
        <v>-216911440.30911511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-216911440.30911511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-903797.66795464628</v>
      </c>
      <c r="L1410" s="444">
        <f t="shared" ca="1" si="109"/>
        <v>-217815237.97706977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-217815237.97706977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-907563.49157112406</v>
      </c>
      <c r="L1411" s="444">
        <f t="shared" ca="1" si="109"/>
        <v>-218722801.46864089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-218722801.46864089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-911345.00611933705</v>
      </c>
      <c r="L1412" s="444">
        <f t="shared" ca="1" si="109"/>
        <v>-219634146.47476023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-219634146.47476023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-915142.27697816759</v>
      </c>
      <c r="L1413" s="444">
        <f t="shared" ca="1" si="109"/>
        <v>-220549288.7517384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-220549288.7517384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-918955.36979890999</v>
      </c>
      <c r="L1414" s="444">
        <f t="shared" ca="1" si="109"/>
        <v>-221468244.1215373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-221468244.1215373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-922784.35050640535</v>
      </c>
      <c r="L1415" s="444">
        <f t="shared" ca="1" si="109"/>
        <v>-222391028.47204369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-222391028.47204369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-926629.28530018218</v>
      </c>
      <c r="L1416" s="444">
        <f t="shared" ca="1" si="109"/>
        <v>-223317657.75734389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-223317657.75734389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-930490.24065559951</v>
      </c>
      <c r="L1417" s="444">
        <f t="shared" ca="1" si="109"/>
        <v>-224248147.99799949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-224248147.99799949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-934367.28332499787</v>
      </c>
      <c r="L1418" s="444">
        <f t="shared" ca="1" si="109"/>
        <v>-225182515.28132448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-225182515.28132448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-938260.48033885192</v>
      </c>
      <c r="L1419" s="444">
        <f t="shared" ca="1" si="109"/>
        <v>-226120775.76166332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-226120775.76166332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-942169.89900693053</v>
      </c>
      <c r="L1420" s="444">
        <f t="shared" ca="1" si="109"/>
        <v>-227062945.66067025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-227062945.66067025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-946095.60691945918</v>
      </c>
      <c r="L1421" s="444">
        <f t="shared" ca="1" si="109"/>
        <v>-228009041.26758972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-228009041.26758972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-950037.67194829043</v>
      </c>
      <c r="L1422" s="444">
        <f t="shared" ca="1" si="109"/>
        <v>-228959078.939538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-228959078.939538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-953996.16224807489</v>
      </c>
      <c r="L1423" s="444">
        <f t="shared" ca="1" si="109"/>
        <v>-229913075.10178608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-229913075.10178608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-957971.14625744196</v>
      </c>
      <c r="L1424" s="444">
        <f t="shared" ca="1" si="109"/>
        <v>-230871046.24804351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-230871046.24804351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-961962.69270018139</v>
      </c>
      <c r="L1425" s="444">
        <f t="shared" ca="1" si="109"/>
        <v>-231833008.94074368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-231833008.94074368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-965970.87058643205</v>
      </c>
      <c r="L1426" s="444">
        <f t="shared" ca="1" si="109"/>
        <v>-232798979.81133011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-232798979.81133011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-969995.74921387539</v>
      </c>
      <c r="L1427" s="444">
        <f t="shared" ca="1" si="109"/>
        <v>-233768975.56054398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-233768975.56054398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-974037.39816893323</v>
      </c>
      <c r="L1428" s="444">
        <f t="shared" ca="1" si="109"/>
        <v>-234743012.95871291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-234743012.95871291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-978095.88732797047</v>
      </c>
      <c r="L1429" s="444">
        <f t="shared" ca="1" si="109"/>
        <v>-235721108.84604087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-235721108.84604087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-982171.28685850359</v>
      </c>
      <c r="L1430" s="444">
        <f t="shared" ca="1" si="109"/>
        <v>-236703280.13289937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-236703280.13289937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-986263.66722041403</v>
      </c>
      <c r="L1431" s="444">
        <f t="shared" ca="1" si="109"/>
        <v>-237689543.80011979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-237689543.80011979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-990373.09916716593</v>
      </c>
      <c r="L1432" s="444">
        <f t="shared" ca="1" si="109"/>
        <v>-238679916.89928696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-238679916.89928696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-994499.65374702879</v>
      </c>
      <c r="L1433" s="444">
        <f t="shared" ca="1" si="109"/>
        <v>-239674416.55303398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-239674416.55303398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-998643.40230430826</v>
      </c>
      <c r="L1434" s="444">
        <f t="shared" ca="1" si="109"/>
        <v>-240673059.9553383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-240673059.9553383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-1002804.4164805762</v>
      </c>
      <c r="L1435" s="444">
        <f t="shared" ca="1" si="109"/>
        <v>-241675864.37181887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-241675864.37181887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-1006982.7682159118</v>
      </c>
      <c r="L1436" s="444">
        <f t="shared" ca="1" si="109"/>
        <v>-242682847.14003479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-242682847.14003479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-1011178.5297501448</v>
      </c>
      <c r="L1437" s="444">
        <f t="shared" ca="1" si="109"/>
        <v>-243694025.66978493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-243694025.66978493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-1015391.7736241039</v>
      </c>
      <c r="L1438" s="444">
        <f t="shared" ca="1" si="109"/>
        <v>-244709417.44340903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-244709417.44340903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-1019622.572680871</v>
      </c>
      <c r="L1439" s="444">
        <f t="shared" ca="1" si="109"/>
        <v>-245729040.01608989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-245729040.01608989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-1023871.0000670411</v>
      </c>
      <c r="L1440" s="444">
        <f t="shared" ca="1" si="109"/>
        <v>-246752911.01615694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-246752911.01615694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-1028137.1292339872</v>
      </c>
      <c r="L1441" s="444">
        <f t="shared" ca="1" si="109"/>
        <v>-247781048.14539093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-247781048.14539093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-1032421.033939129</v>
      </c>
      <c r="L1442" s="444">
        <f t="shared" ca="1" si="109"/>
        <v>-248813469.17933005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-248813469.17933005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-1036722.7882472086</v>
      </c>
      <c r="L1443" s="444">
        <f t="shared" ca="1" si="109"/>
        <v>-249850191.96757725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-249850191.96757725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-1041042.4665315719</v>
      </c>
      <c r="L1444" s="444">
        <f t="shared" ca="1" si="109"/>
        <v>-250891234.43410882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-250891234.43410882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-1045380.1434754534</v>
      </c>
      <c r="L1445" s="444">
        <f t="shared" ca="1" si="109"/>
        <v>-251936614.57758427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-251936614.57758427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-1049735.8940732679</v>
      </c>
      <c r="L1446" s="444">
        <f t="shared" ca="1" si="109"/>
        <v>-252986350.47165754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-252986350.47165754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-1054109.7936319064</v>
      </c>
      <c r="L1447" s="444">
        <f t="shared" ca="1" si="109"/>
        <v>-254040460.26528946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-254040460.26528946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-1058501.9177720393</v>
      </c>
      <c r="L1448" s="444">
        <f t="shared" ca="1" si="109"/>
        <v>-255098962.18306148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-255098962.18306148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-1062912.342429423</v>
      </c>
      <c r="L1449" s="444">
        <f t="shared" ca="1" si="109"/>
        <v>-256161874.52549091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-256161874.52549091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-1067341.143856212</v>
      </c>
      <c r="L1450" s="444">
        <f t="shared" ca="1" si="109"/>
        <v>-257229215.66934711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-257229215.66934711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-1071788.3986222795</v>
      </c>
      <c r="L1451" s="444">
        <f t="shared" ca="1" si="109"/>
        <v>-258301004.06796938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-258301004.06796938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-1076254.1836165392</v>
      </c>
      <c r="L1452" s="444">
        <f t="shared" ca="1" si="109"/>
        <v>-259377258.25158593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-259377258.25158593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-1080738.5760482745</v>
      </c>
      <c r="L1453" s="444">
        <f t="shared" ca="1" si="109"/>
        <v>-260457996.82763422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-260457996.82763422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-1085241.653448476</v>
      </c>
      <c r="L1454" s="444">
        <f t="shared" ca="1" si="109"/>
        <v>-261543238.48108268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-261543238.48108268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-1089763.4936711777</v>
      </c>
      <c r="L1455" s="444">
        <f t="shared" ca="1" si="109"/>
        <v>-262633001.97475386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-262633001.97475386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-1094304.1748948076</v>
      </c>
      <c r="L1456" s="444">
        <f t="shared" ca="1" si="109"/>
        <v>-263727306.14964867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-263727306.14964867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-1098863.7756235362</v>
      </c>
      <c r="L1457" s="444">
        <f t="shared" ca="1" si="109"/>
        <v>-264826169.9252722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-264826169.9252722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-1103442.3746886342</v>
      </c>
      <c r="L1458" s="444">
        <f t="shared" ca="1" si="109"/>
        <v>-265929612.29996082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-265929612.29996082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-1108040.0512498368</v>
      </c>
      <c r="L1459" s="444">
        <f t="shared" ca="1" si="109"/>
        <v>-267037652.35121065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-267037652.35121065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-1112656.8847967112</v>
      </c>
      <c r="L1460" s="444">
        <f t="shared" ca="1" si="109"/>
        <v>-268150309.23600736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-268150309.23600736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-1117292.9551500306</v>
      </c>
      <c r="L1461" s="444">
        <f t="shared" ca="1" si="109"/>
        <v>-269267602.1911574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-269267602.1911574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-1121948.3424631557</v>
      </c>
      <c r="L1462" s="444">
        <f t="shared" ca="1" si="109"/>
        <v>-270389550.53362054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-270389550.53362054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-1126623.1272234188</v>
      </c>
      <c r="L1463" s="444">
        <f t="shared" ca="1" si="109"/>
        <v>-271516173.66084397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-271516173.66084397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-1131317.3902535166</v>
      </c>
      <c r="L1464" s="444">
        <f t="shared" ca="1" si="109"/>
        <v>-272647491.05109751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-272647491.05109751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-1136031.2127129063</v>
      </c>
      <c r="L1465" s="444">
        <f t="shared" ca="1" si="109"/>
        <v>-273783522.2638104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-273783522.2638104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-1140764.67609921</v>
      </c>
      <c r="L1466" s="444">
        <f t="shared" ca="1" si="109"/>
        <v>-274924286.93990958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-274924286.93990958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-1145517.8622496233</v>
      </c>
      <c r="L1467" s="444">
        <f t="shared" ca="1" si="109"/>
        <v>-276069804.80215919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-276069804.80215919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-1150290.8533423299</v>
      </c>
      <c r="L1468" s="444">
        <f t="shared" ca="1" si="109"/>
        <v>-277220095.65550154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-277220095.65550154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-1155083.7318979232</v>
      </c>
      <c r="L1469" s="444">
        <f t="shared" ca="1" si="109"/>
        <v>-278375179.38739949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-278375179.38739949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-1159896.5807808312</v>
      </c>
      <c r="L1470" s="444">
        <f t="shared" ca="1" si="109"/>
        <v>-279535075.9681803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-279535075.9681803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-1164729.4832007512</v>
      </c>
      <c r="L1471" s="444">
        <f t="shared" ca="1" si="109"/>
        <v>-280699805.45138103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-280699805.45138103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-1169582.5227140875</v>
      </c>
      <c r="L1472" s="444">
        <f t="shared" ca="1" si="109"/>
        <v>-281869387.97409511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-281869387.97409511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-1174455.7832253962</v>
      </c>
      <c r="L1473" s="444">
        <f t="shared" ca="1" si="109"/>
        <v>-283043843.75732052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-283043843.75732052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-1179349.3489888355</v>
      </c>
      <c r="L1474" s="444">
        <f t="shared" ca="1" si="109"/>
        <v>-284223193.10630935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-284223193.10630935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-1184263.3046096223</v>
      </c>
      <c r="L1475" s="444">
        <f t="shared" ca="1" si="109"/>
        <v>-285407456.41091895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-285407456.41091895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-1189197.7350454957</v>
      </c>
      <c r="L1476" s="444">
        <f t="shared" ca="1" si="109"/>
        <v>-286596654.14596444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-286596654.14596444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-1194152.7256081852</v>
      </c>
      <c r="L1477" s="444">
        <f t="shared" ca="1" si="109"/>
        <v>-287790806.87157261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-287790806.87157261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-1199128.3619648858</v>
      </c>
      <c r="L1478" s="444">
        <f t="shared" ca="1" si="109"/>
        <v>-288989935.2335375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-288989935.2335375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-1204124.7301397396</v>
      </c>
      <c r="L1479" s="444">
        <f t="shared" ca="1" si="109"/>
        <v>-290194059.96367723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-290194059.96367723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-1209141.9165153217</v>
      </c>
      <c r="L1480" s="444">
        <f t="shared" ca="1" si="109"/>
        <v>-291403201.88019258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-291403201.88019258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-1214180.0078341358</v>
      </c>
      <c r="L1481" s="444">
        <f t="shared" ca="1" si="109"/>
        <v>-292617381.88802671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-292617381.88802671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-1219239.0912001112</v>
      </c>
      <c r="L1482" s="444">
        <f t="shared" ca="1" si="109"/>
        <v>-293836620.97922683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-293836620.97922683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-1224319.2540801119</v>
      </c>
      <c r="L1483" s="444">
        <f t="shared" ca="1" si="109"/>
        <v>-295060940.23330694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-295060940.23330694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-1229420.5843054457</v>
      </c>
      <c r="L1484" s="444">
        <f t="shared" ca="1" si="109"/>
        <v>-296290360.81761241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-296290360.81761241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-1234543.1700733851</v>
      </c>
      <c r="L1485" s="444">
        <f t="shared" ca="1" si="109"/>
        <v>-297524903.9876858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-297524903.9876858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-1239687.0999486907</v>
      </c>
      <c r="L1486" s="444">
        <f t="shared" ca="1" si="109"/>
        <v>-298764591.0876345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-298764591.0876345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-1244852.4628651438</v>
      </c>
      <c r="L1487" s="444">
        <f t="shared" ca="1" si="109"/>
        <v>-300009443.55049962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-300009443.55049962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-1250039.3481270818</v>
      </c>
      <c r="L1488" s="444">
        <f t="shared" ca="1" si="109"/>
        <v>-301259482.89862669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-301259482.89862669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-1255247.8454109444</v>
      </c>
      <c r="L1489" s="444">
        <f t="shared" ca="1" si="109"/>
        <v>-302514730.74403763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-302514730.74403763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-1260478.0447668235</v>
      </c>
      <c r="L1490" s="444">
        <f t="shared" ca="1" si="109"/>
        <v>-303775208.78880447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-303775208.78880447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-1265730.0366200185</v>
      </c>
      <c r="L1491" s="444">
        <f t="shared" ca="1" si="109"/>
        <v>-305040938.82542449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-305040938.82542449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-1271003.911772602</v>
      </c>
      <c r="L1492" s="444">
        <f t="shared" ca="1" si="109"/>
        <v>-306311942.7371971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-306311942.7371971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-1276299.7614049879</v>
      </c>
      <c r="L1493" s="444">
        <f t="shared" ca="1" si="109"/>
        <v>-307588242.49860209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-307588242.49860209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-1281617.6770775088</v>
      </c>
      <c r="L1494" s="444">
        <f t="shared" ca="1" si="109"/>
        <v>-308869860.17567962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-308869860.17567962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-1286957.7507319984</v>
      </c>
      <c r="L1495" s="444">
        <f t="shared" ca="1" si="109"/>
        <v>-310156817.92641163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-310156817.92641163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-1292320.0746933818</v>
      </c>
      <c r="L1496" s="444">
        <f t="shared" ca="1" si="109"/>
        <v>-311449138.00110501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-311449138.00110501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-1297704.7416712709</v>
      </c>
      <c r="L1497" s="444">
        <f t="shared" ca="1" si="109"/>
        <v>-312746842.74277627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-312746842.74277627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-1303111.8447615679</v>
      </c>
      <c r="L1498" s="444">
        <f t="shared" ca="1" si="109"/>
        <v>-314049954.58753783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-314049954.58753783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-1308541.4774480741</v>
      </c>
      <c r="L1499" s="444">
        <f t="shared" ca="1" si="109"/>
        <v>-315358496.06498587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-315358496.06498587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-1313993.7336041078</v>
      </c>
      <c r="L1500" s="444">
        <f t="shared" ca="1" si="109"/>
        <v>-316672489.79859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-316672489.79859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-1319468.707494125</v>
      </c>
      <c r="L1501" s="444">
        <f t="shared" ca="1" si="109"/>
        <v>-317991958.50608414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-317991958.50608414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-1324966.4937753505</v>
      </c>
      <c r="L1502" s="444">
        <f t="shared" ca="1" si="109"/>
        <v>-319316924.99985951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-319316924.99985951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-1330487.1874994147</v>
      </c>
      <c r="L1503" s="444">
        <f t="shared" ca="1" si="109"/>
        <v>-320647412.18735892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-320647412.18735892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-1336030.8841139954</v>
      </c>
      <c r="L1504" s="444">
        <f t="shared" ca="1" si="109"/>
        <v>-321983443.07147288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-321983443.07147288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-1341597.6794644704</v>
      </c>
      <c r="L1505" s="444">
        <f t="shared" ca="1" si="109"/>
        <v>-323325040.75093734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-323325040.75093734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-1347187.6697955723</v>
      </c>
      <c r="L1506" s="444">
        <f t="shared" ca="1" si="109"/>
        <v>-324672228.42073292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-324672228.42073292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-1352800.9517530538</v>
      </c>
      <c r="L1507" s="444">
        <f t="shared" ca="1" si="109"/>
        <v>-326025029.372486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-326025029.372486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-1358437.6223853582</v>
      </c>
      <c r="L1508" s="444">
        <f t="shared" ca="1" si="109"/>
        <v>-327383466.99487138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-327383466.99487138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-1364097.7791452974</v>
      </c>
      <c r="L1509" s="444">
        <f t="shared" ca="1" si="109"/>
        <v>-328747564.77401668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-328747564.77401668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-1369781.5198917361</v>
      </c>
      <c r="L1510" s="444">
        <f t="shared" ca="1" si="109"/>
        <v>-330117346.29390842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-330117346.29390842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-1375488.9428912851</v>
      </c>
      <c r="L1511" s="444">
        <f t="shared" ca="1" si="109"/>
        <v>-331492835.23679972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-331492835.23679972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-1381220.1468199987</v>
      </c>
      <c r="L1512" s="444">
        <f t="shared" ca="1" si="109"/>
        <v>-332874055.38361973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-332874055.38361973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-1386975.2307650822</v>
      </c>
      <c r="L1513" s="444">
        <f t="shared" ca="1" si="109"/>
        <v>-334261030.61438483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-334261030.61438483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-1392754.2942266033</v>
      </c>
      <c r="L1514" s="444">
        <f t="shared" ca="1" si="109"/>
        <v>-335653784.90861142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-335653784.90861142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-1398557.4371192143</v>
      </c>
      <c r="L1515" s="444">
        <f t="shared" ca="1" si="109"/>
        <v>-337052342.3457306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-337052342.3457306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-1404384.7597738774</v>
      </c>
      <c r="L1516" s="444">
        <f t="shared" ca="1" si="109"/>
        <v>-338456727.10550445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-338456727.10550445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-1410236.3629396018</v>
      </c>
      <c r="L1517" s="444">
        <f t="shared" ca="1" si="109"/>
        <v>-339866963.46844405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-339866963.46844405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-1416112.3477851835</v>
      </c>
      <c r="L1518" s="444">
        <f t="shared" ca="1" si="109"/>
        <v>-341283075.81622922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-341283075.81622922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-1422012.8159009551</v>
      </c>
      <c r="L1519" s="444">
        <f t="shared" ca="1" si="109"/>
        <v>-342705088.63213021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-342705088.63213021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-1427937.8693005424</v>
      </c>
      <c r="L1520" s="444">
        <f t="shared" ca="1" si="109"/>
        <v>-344133026.50143075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-344133026.50143075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-1433887.610422628</v>
      </c>
      <c r="L1521" s="444">
        <f t="shared" ca="1" si="109"/>
        <v>-345566914.11185336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-345566914.11185336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-1439862.1421327223</v>
      </c>
      <c r="L1522" s="444">
        <f t="shared" ca="1" si="109"/>
        <v>-347006776.25398606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-347006776.25398606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-1445861.567724942</v>
      </c>
      <c r="L1523" s="444">
        <f t="shared" ca="1" si="109"/>
        <v>-348452637.821711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-348452637.821711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-1451885.9909237958</v>
      </c>
      <c r="L1524" s="444">
        <f t="shared" ca="1" si="109"/>
        <v>-349904523.81263483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-349904523.81263483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-1457935.5158859785</v>
      </c>
      <c r="L1525" s="444">
        <f t="shared" ca="1" si="109"/>
        <v>-351362459.32852077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-351362459.32852077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-1464010.2472021698</v>
      </c>
      <c r="L1526" s="444">
        <f t="shared" ca="1" si="109"/>
        <v>-352826469.57572293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-352826469.57572293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-1470110.2898988456</v>
      </c>
      <c r="L1527" s="444">
        <f t="shared" ca="1" si="109"/>
        <v>-354296579.86562181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-354296579.86562181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-1476235.7494400907</v>
      </c>
      <c r="L1528" s="444">
        <f t="shared" ca="1" si="109"/>
        <v>-355772815.61506188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-355772815.61506188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-1482386.7317294246</v>
      </c>
      <c r="L1529" s="444">
        <f t="shared" ca="1" si="109"/>
        <v>-357255202.34679133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-357255202.34679133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-1488563.3431116305</v>
      </c>
      <c r="L1530" s="444">
        <f t="shared" ca="1" si="109"/>
        <v>-358743765.68990296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-358743765.68990296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-1494765.6903745956</v>
      </c>
      <c r="L1531" s="444">
        <f t="shared" ca="1" si="109"/>
        <v>-360238531.38027757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-360238531.38027757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-1500993.8807511565</v>
      </c>
      <c r="L1532" s="444">
        <f t="shared" ca="1" si="109"/>
        <v>-361739525.26102871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-361739525.26102871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-1507248.0219209529</v>
      </c>
      <c r="L1533" s="444">
        <f t="shared" ca="1" si="109"/>
        <v>-363246773.28294969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-363246773.28294969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-1513528.2220122903</v>
      </c>
      <c r="L1534" s="444">
        <f t="shared" ca="1" si="109"/>
        <v>-364760301.50496197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-364760301.50496197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-1519834.5896040082</v>
      </c>
      <c r="L1535" s="444">
        <f t="shared" ca="1" si="109"/>
        <v>-366280136.09456599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-366280136.09456599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-1526167.2337273583</v>
      </c>
      <c r="L1536" s="444">
        <f t="shared" ca="1" si="109"/>
        <v>-367806303.32829332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-367806303.32829332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-1532526.2638678888</v>
      </c>
      <c r="L1537" s="444">
        <f t="shared" ca="1" si="109"/>
        <v>-369338829.59216124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-369338829.59216124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-1538911.7899673386</v>
      </c>
      <c r="L1538" s="444">
        <f t="shared" ref="L1538:L1792" ca="1" si="114">I1538-J1538+K1538</f>
        <v>-370877741.3821286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-370877741.3821286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-1545323.9224255357</v>
      </c>
      <c r="L1539" s="444">
        <f t="shared" ca="1" si="114"/>
        <v>-372423065.3045541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-372423065.3045541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-1551762.7721023087</v>
      </c>
      <c r="L1540" s="444">
        <f t="shared" ca="1" si="114"/>
        <v>-373974828.0766564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-373974828.0766564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-1558228.4503194017</v>
      </c>
      <c r="L1541" s="444">
        <f t="shared" ca="1" si="114"/>
        <v>-375533056.52697581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-375533056.52697581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-1564721.0688623991</v>
      </c>
      <c r="L1542" s="444">
        <f t="shared" ca="1" si="114"/>
        <v>-377097777.59583819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-377097777.59583819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-1571240.739982659</v>
      </c>
      <c r="L1543" s="444">
        <f t="shared" ca="1" si="114"/>
        <v>-378669018.33582085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-378669018.33582085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-1577787.5763992534</v>
      </c>
      <c r="L1544" s="444">
        <f t="shared" ca="1" si="114"/>
        <v>-380246805.91222012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-380246805.91222012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-1584361.6913009172</v>
      </c>
      <c r="L1545" s="444">
        <f t="shared" ca="1" si="114"/>
        <v>-381831167.60352105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-381831167.60352105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-1590963.1983480044</v>
      </c>
      <c r="L1546" s="444">
        <f t="shared" ca="1" si="114"/>
        <v>-383422130.80186903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-383422130.80186903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-1597592.2116744544</v>
      </c>
      <c r="L1547" s="444">
        <f t="shared" ca="1" si="114"/>
        <v>-385019723.01354349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-385019723.01354349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-1604248.8458897646</v>
      </c>
      <c r="L1548" s="444">
        <f t="shared" ca="1" si="114"/>
        <v>-386623971.85943323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-386623971.85943323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-1610933.2160809718</v>
      </c>
      <c r="L1549" s="444">
        <f t="shared" ca="1" si="114"/>
        <v>-388234905.0755142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-388234905.0755142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-1617645.4378146424</v>
      </c>
      <c r="L1550" s="444">
        <f t="shared" ca="1" si="114"/>
        <v>-389852550.51332885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-389852550.51332885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-1624385.6271388703</v>
      </c>
      <c r="L1551" s="444">
        <f t="shared" ca="1" si="114"/>
        <v>-391476936.1404677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-391476936.1404677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-1631153.9005852821</v>
      </c>
      <c r="L1552" s="444">
        <f t="shared" ca="1" si="114"/>
        <v>-393108090.041053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-393108090.041053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-1637950.3751710542</v>
      </c>
      <c r="L1553" s="444">
        <f t="shared" ca="1" si="114"/>
        <v>-394746040.41622406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-394746040.41622406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-1644775.1684009335</v>
      </c>
      <c r="L1554" s="444">
        <f t="shared" ca="1" si="114"/>
        <v>-396390815.58462501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-396390815.58462501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-1651628.3982692708</v>
      </c>
      <c r="L1555" s="444">
        <f t="shared" ca="1" si="114"/>
        <v>-398042443.9828943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-398042443.9828943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-1658510.1832620595</v>
      </c>
      <c r="L1556" s="444">
        <f t="shared" ca="1" si="114"/>
        <v>-399700954.16615635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-399700954.16615635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-1665420.6423589848</v>
      </c>
      <c r="L1557" s="444">
        <f t="shared" ca="1" si="114"/>
        <v>-401366374.80851531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-401366374.80851531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-1672359.8950354804</v>
      </c>
      <c r="L1558" s="444">
        <f t="shared" ca="1" si="114"/>
        <v>-403038734.70355082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-403038734.70355082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-1679328.061264795</v>
      </c>
      <c r="L1559" s="444">
        <f t="shared" ca="1" si="114"/>
        <v>-404718062.76481563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-404718062.76481563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-1686325.2615200651</v>
      </c>
      <c r="L1560" s="444">
        <f t="shared" ca="1" si="114"/>
        <v>-406404388.02633572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-406404388.02633572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-1693351.6167763988</v>
      </c>
      <c r="L1561" s="444">
        <f t="shared" ca="1" si="114"/>
        <v>-408097739.64311212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-408097739.64311212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-1700407.2485129673</v>
      </c>
      <c r="L1562" s="444">
        <f t="shared" ca="1" si="114"/>
        <v>-409798146.89162511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-409798146.89162511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-1707492.2787151046</v>
      </c>
      <c r="L1563" s="444">
        <f t="shared" ca="1" si="114"/>
        <v>-411505639.17034024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-411505639.17034024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-1714606.8298764175</v>
      </c>
      <c r="L1564" s="444">
        <f t="shared" ca="1" si="114"/>
        <v>-413220246.00021666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-413220246.00021666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-1721751.0250009028</v>
      </c>
      <c r="L1565" s="444">
        <f t="shared" ca="1" si="114"/>
        <v>-414941997.02521759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-414941997.02521759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-1728924.9876050733</v>
      </c>
      <c r="L1566" s="444">
        <f t="shared" ca="1" si="114"/>
        <v>-416670922.01282269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-416670922.01282269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-1736128.8417200944</v>
      </c>
      <c r="L1567" s="444">
        <f t="shared" ca="1" si="114"/>
        <v>-418407050.85454279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-418407050.85454279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-1743362.7118939282</v>
      </c>
      <c r="L1568" s="444">
        <f t="shared" ca="1" si="114"/>
        <v>-420150413.56643671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-420150413.56643671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-1750626.7231934862</v>
      </c>
      <c r="L1569" s="444">
        <f t="shared" ca="1" si="114"/>
        <v>-421901040.28963017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-421901040.28963017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-1757921.0012067924</v>
      </c>
      <c r="L1570" s="444">
        <f t="shared" ca="1" si="114"/>
        <v>-423658961.29083699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-423658961.29083699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-1765245.6720451543</v>
      </c>
      <c r="L1571" s="444">
        <f t="shared" ca="1" si="114"/>
        <v>-425424206.96288216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-425424206.96288216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-1772600.8623453425</v>
      </c>
      <c r="L1572" s="444">
        <f t="shared" ca="1" si="114"/>
        <v>-427196807.8252275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-427196807.8252275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-1779986.6992717814</v>
      </c>
      <c r="L1573" s="444">
        <f t="shared" ca="1" si="114"/>
        <v>-428976794.5244993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-428976794.5244993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-1787403.310518747</v>
      </c>
      <c r="L1574" s="444">
        <f t="shared" ca="1" si="114"/>
        <v>-430764197.83501804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-430764197.83501804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-1794850.8243125754</v>
      </c>
      <c r="L1575" s="444">
        <f t="shared" ca="1" si="114"/>
        <v>-432559048.65933061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-432559048.65933061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-1802329.3694138778</v>
      </c>
      <c r="L1576" s="444">
        <f t="shared" ca="1" si="114"/>
        <v>-434361378.02874446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-434361378.02874446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-1809839.0751197685</v>
      </c>
      <c r="L1577" s="444">
        <f t="shared" ca="1" si="114"/>
        <v>-436171217.10386425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-436171217.10386425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-1817380.0712661012</v>
      </c>
      <c r="L1578" s="444">
        <f t="shared" ca="1" si="114"/>
        <v>-437988597.17513037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-437988597.17513037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-1824952.4882297099</v>
      </c>
      <c r="L1579" s="444">
        <f t="shared" ca="1" si="114"/>
        <v>-439813549.66336006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-439813549.66336006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-1832556.4569306669</v>
      </c>
      <c r="L1580" s="444">
        <f t="shared" ca="1" si="114"/>
        <v>-441646106.1202907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-441646106.1202907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-1840192.1088345444</v>
      </c>
      <c r="L1581" s="444">
        <f t="shared" ca="1" si="114"/>
        <v>-443486298.22912526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-443486298.22912526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-1847859.5759546885</v>
      </c>
      <c r="L1582" s="444">
        <f t="shared" ca="1" si="114"/>
        <v>-445334157.80507994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-445334157.80507994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-1855558.9908544994</v>
      </c>
      <c r="L1583" s="444">
        <f t="shared" ca="1" si="114"/>
        <v>-447189716.79593444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-447189716.79593444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-1863290.4866497268</v>
      </c>
      <c r="L1584" s="444">
        <f t="shared" ca="1" si="114"/>
        <v>-449053007.28258419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-449053007.28258419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-1871054.1970107674</v>
      </c>
      <c r="L1585" s="444">
        <f t="shared" ca="1" si="114"/>
        <v>-450924061.47959495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-450924061.47959495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-1878850.2561649787</v>
      </c>
      <c r="L1586" s="444">
        <f t="shared" ca="1" si="114"/>
        <v>-452802911.73575991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-452802911.73575991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-1886678.7988989993</v>
      </c>
      <c r="L1587" s="444">
        <f t="shared" ca="1" si="114"/>
        <v>-454689590.53465891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-454689590.53465891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-1894539.960561079</v>
      </c>
      <c r="L1588" s="444">
        <f t="shared" ca="1" si="114"/>
        <v>-456584130.49522001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-456584130.49522001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-1902433.8770634166</v>
      </c>
      <c r="L1589" s="444">
        <f t="shared" ca="1" si="114"/>
        <v>-458486564.3722834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-458486564.3722834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-1910360.6848845142</v>
      </c>
      <c r="L1590" s="444">
        <f t="shared" ca="1" si="114"/>
        <v>-460396925.05716789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-460396925.05716789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-1918320.5210715327</v>
      </c>
      <c r="L1591" s="444">
        <f t="shared" ca="1" si="114"/>
        <v>-462315245.57823944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-462315245.57823944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-1926313.5232426643</v>
      </c>
      <c r="L1592" s="444">
        <f t="shared" ca="1" si="114"/>
        <v>-464241559.10148209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-464241559.10148209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-1934339.8295895087</v>
      </c>
      <c r="L1593" s="444">
        <f t="shared" ca="1" si="114"/>
        <v>-466175898.93107158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-466175898.93107158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-1942399.5788794649</v>
      </c>
      <c r="L1594" s="444">
        <f t="shared" ca="1" si="114"/>
        <v>-468118298.50995106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-468118298.50995106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-1950492.9104581294</v>
      </c>
      <c r="L1595" s="444">
        <f t="shared" ca="1" si="114"/>
        <v>-470068791.4204092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-470068791.4204092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-1958619.9642517052</v>
      </c>
      <c r="L1596" s="444">
        <f t="shared" ca="1" si="114"/>
        <v>-472027411.3846609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-472027411.3846609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-1966780.8807694204</v>
      </c>
      <c r="L1597" s="444">
        <f t="shared" ca="1" si="114"/>
        <v>-473994192.26543033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-473994192.26543033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-1974975.8011059596</v>
      </c>
      <c r="L1598" s="444">
        <f t="shared" ca="1" si="114"/>
        <v>-475969168.06653631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-475969168.06653631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-1983204.8669439014</v>
      </c>
      <c r="L1599" s="444">
        <f t="shared" ca="1" si="114"/>
        <v>-477952372.9334802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-477952372.9334802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-1991468.2205561674</v>
      </c>
      <c r="L1600" s="444">
        <f t="shared" ca="1" si="114"/>
        <v>-479943841.15403634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-479943841.15403634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-1999766.0048084848</v>
      </c>
      <c r="L1601" s="444">
        <f t="shared" ca="1" si="114"/>
        <v>-481943607.15884483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-481943607.15884483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-2008098.3631618535</v>
      </c>
      <c r="L1602" s="444">
        <f t="shared" ca="1" si="114"/>
        <v>-483951705.52200669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-483951705.52200669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-2016465.4396750277</v>
      </c>
      <c r="L1603" s="444">
        <f t="shared" ca="1" si="114"/>
        <v>-485968170.96168172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-485968170.96168172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-2024867.3790070072</v>
      </c>
      <c r="L1604" s="444">
        <f t="shared" ca="1" si="114"/>
        <v>-487993038.34068871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-487993038.34068871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-2033304.3264195365</v>
      </c>
      <c r="L1605" s="444">
        <f t="shared" ca="1" si="114"/>
        <v>-490026342.66710824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-490026342.66710824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-2041776.4277796177</v>
      </c>
      <c r="L1606" s="444">
        <f t="shared" ca="1" si="114"/>
        <v>-492068119.09488785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-492068119.09488785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-2050283.8295620326</v>
      </c>
      <c r="L1607" s="444">
        <f t="shared" ca="1" si="114"/>
        <v>-494118402.92444986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-494118402.92444986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-2058826.6788518743</v>
      </c>
      <c r="L1608" s="444">
        <f t="shared" ca="1" si="114"/>
        <v>-496177229.60330176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-496177229.60330176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-2067405.1233470908</v>
      </c>
      <c r="L1609" s="444">
        <f t="shared" ca="1" si="114"/>
        <v>-498244634.72664887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-498244634.72664887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-2076019.311361037</v>
      </c>
      <c r="L1610" s="444">
        <f t="shared" ca="1" si="114"/>
        <v>-500320654.03800988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-500320654.03800988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-2084669.391825041</v>
      </c>
      <c r="L1611" s="444">
        <f t="shared" ca="1" si="114"/>
        <v>-502405323.4298349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-502405323.4298349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-2093355.5142909789</v>
      </c>
      <c r="L1612" s="444">
        <f t="shared" ca="1" si="114"/>
        <v>-504498678.94412589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-504498678.94412589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-2102077.8289338583</v>
      </c>
      <c r="L1613" s="444">
        <f t="shared" ca="1" si="114"/>
        <v>-506600756.77305973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-506600756.77305973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-2110836.4865544159</v>
      </c>
      <c r="L1614" s="444">
        <f t="shared" ca="1" si="114"/>
        <v>-508711593.25961417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-508711593.25961417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-2119631.6385817258</v>
      </c>
      <c r="L1615" s="444">
        <f t="shared" ca="1" si="114"/>
        <v>-510831224.89819592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-510831224.89819592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-2128463.4370758161</v>
      </c>
      <c r="L1616" s="444">
        <f t="shared" ca="1" si="114"/>
        <v>-512959688.33527172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-512959688.33527172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-2137332.0347302984</v>
      </c>
      <c r="L1617" s="444">
        <f t="shared" ca="1" si="114"/>
        <v>-515097020.37000203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-515097020.37000203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-2146237.5848750086</v>
      </c>
      <c r="L1618" s="444">
        <f t="shared" ca="1" si="114"/>
        <v>-517243257.95487702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-517243257.95487702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-2155180.2414786541</v>
      </c>
      <c r="L1619" s="444">
        <f t="shared" ca="1" si="114"/>
        <v>-519398438.1963557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-519398438.1963557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-2164160.1591514819</v>
      </c>
      <c r="L1620" s="444">
        <f t="shared" ca="1" si="114"/>
        <v>-521562598.35550719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-521562598.35550719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-2173177.4931479464</v>
      </c>
      <c r="L1621" s="444">
        <f t="shared" ca="1" si="114"/>
        <v>-523735775.84865516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-523735775.84865516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-2182232.3993693963</v>
      </c>
      <c r="L1622" s="444">
        <f t="shared" ca="1" si="114"/>
        <v>-525918008.24802458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-525918008.24802458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-2191325.0343667688</v>
      </c>
      <c r="L1623" s="444">
        <f t="shared" ca="1" si="114"/>
        <v>-528109333.28239137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-528109333.28239137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-2200455.5553432973</v>
      </c>
      <c r="L1624" s="444">
        <f t="shared" ca="1" si="114"/>
        <v>-530309788.83773464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-530309788.83773464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-2209624.1201572279</v>
      </c>
      <c r="L1625" s="444">
        <f t="shared" ca="1" si="114"/>
        <v>-532519412.95789188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-532519412.95789188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-2218830.8873245493</v>
      </c>
      <c r="L1626" s="444">
        <f t="shared" ca="1" si="114"/>
        <v>-534738243.84521645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-534738243.84521645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-2228076.016021735</v>
      </c>
      <c r="L1627" s="444">
        <f t="shared" ca="1" si="114"/>
        <v>-536966319.86123824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-536966319.86123824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-2237359.6660884926</v>
      </c>
      <c r="L1628" s="444">
        <f t="shared" ca="1" si="114"/>
        <v>-539203679.5273267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-539203679.5273267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-2246681.998030528</v>
      </c>
      <c r="L1629" s="444">
        <f t="shared" ca="1" si="114"/>
        <v>-541450361.52535725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-541450361.52535725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-2256043.1730223219</v>
      </c>
      <c r="L1630" s="444">
        <f t="shared" ca="1" si="114"/>
        <v>-543706404.69837952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-543706404.69837952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-2265443.3529099147</v>
      </c>
      <c r="L1631" s="444">
        <f t="shared" ca="1" si="114"/>
        <v>-545971848.05128944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-545971848.05128944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-2274882.7002137061</v>
      </c>
      <c r="L1632" s="444">
        <f t="shared" ca="1" si="114"/>
        <v>-548246730.75150311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-548246730.75150311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-2284361.378131263</v>
      </c>
      <c r="L1633" s="444">
        <f t="shared" ca="1" si="114"/>
        <v>-550531092.12963438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-550531092.12963438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-2293879.5505401432</v>
      </c>
      <c r="L1634" s="444">
        <f t="shared" ca="1" si="114"/>
        <v>-552824971.68017447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-552824971.68017447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-2303437.3820007271</v>
      </c>
      <c r="L1635" s="444">
        <f t="shared" ca="1" si="114"/>
        <v>-555128409.06217515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-555128409.06217515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-2313035.0377590633</v>
      </c>
      <c r="L1636" s="444">
        <f t="shared" ca="1" si="114"/>
        <v>-557441444.09993422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-557441444.09993422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-2322672.683749726</v>
      </c>
      <c r="L1637" s="444">
        <f t="shared" ca="1" si="114"/>
        <v>-559764116.7836839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-559764116.7836839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-2332350.4865986831</v>
      </c>
      <c r="L1638" s="444">
        <f t="shared" ca="1" si="114"/>
        <v>-562096467.27028263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-562096467.27028263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-2342068.6136261774</v>
      </c>
      <c r="L1639" s="444">
        <f t="shared" ca="1" si="114"/>
        <v>-564438535.88390875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-564438535.88390875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-2351827.2328496198</v>
      </c>
      <c r="L1640" s="444">
        <f t="shared" ca="1" si="114"/>
        <v>-566790363.11675835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-566790363.11675835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-2361626.5129864933</v>
      </c>
      <c r="L1641" s="444">
        <f t="shared" ca="1" si="114"/>
        <v>-569151989.62974489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-569151989.62974489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-2371466.6234572702</v>
      </c>
      <c r="L1642" s="444">
        <f t="shared" ca="1" si="114"/>
        <v>-571523456.2532022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-571523456.2532022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-2381347.7343883426</v>
      </c>
      <c r="L1643" s="444">
        <f t="shared" ca="1" si="114"/>
        <v>-573904803.98759055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-573904803.98759055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-2391270.0166149605</v>
      </c>
      <c r="L1644" s="444">
        <f t="shared" ca="1" si="114"/>
        <v>-576296074.00420547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-576296074.00420547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-2401233.6416841894</v>
      </c>
      <c r="L1645" s="444">
        <f t="shared" ca="1" si="114"/>
        <v>-578697307.64588964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-578697307.64588964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-2411238.7818578733</v>
      </c>
      <c r="L1646" s="444">
        <f t="shared" ca="1" si="114"/>
        <v>-581108546.42774749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-581108546.42774749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-2421285.6101156147</v>
      </c>
      <c r="L1647" s="444">
        <f t="shared" ca="1" si="114"/>
        <v>-583529832.03786314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-583529832.03786314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-2431374.3001577631</v>
      </c>
      <c r="L1648" s="444">
        <f t="shared" ca="1" si="114"/>
        <v>-585961206.33802092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-585961206.33802092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-2441505.0264084204</v>
      </c>
      <c r="L1649" s="444">
        <f t="shared" ca="1" si="114"/>
        <v>-588402711.36442935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-588402711.36442935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-2451677.9640184557</v>
      </c>
      <c r="L1650" s="444">
        <f t="shared" ca="1" si="114"/>
        <v>-590854389.32844782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-590854389.32844782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-2461893.2888685325</v>
      </c>
      <c r="L1651" s="444">
        <f t="shared" ca="1" si="114"/>
        <v>-593316282.61731637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-593316282.61731637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-2472151.1775721516</v>
      </c>
      <c r="L1652" s="444">
        <f t="shared" ca="1" si="114"/>
        <v>-595788433.7948885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-595788433.7948885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-2482451.8074787022</v>
      </c>
      <c r="L1653" s="444">
        <f t="shared" ca="1" si="114"/>
        <v>-598270885.60236716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-598270885.60236716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-2492795.3566765296</v>
      </c>
      <c r="L1654" s="444">
        <f t="shared" ca="1" si="114"/>
        <v>-600763680.95904374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-600763680.95904374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-2503182.0039960155</v>
      </c>
      <c r="L1655" s="444">
        <f t="shared" ca="1" si="114"/>
        <v>-603266862.96303976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-603266862.96303976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-2513611.9290126655</v>
      </c>
      <c r="L1656" s="444">
        <f t="shared" ca="1" si="114"/>
        <v>-605780474.89205241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-605780474.89205241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-2524085.3120502182</v>
      </c>
      <c r="L1657" s="444">
        <f t="shared" ca="1" si="114"/>
        <v>-608304560.20410264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-608304560.20410264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-2534602.3341837609</v>
      </c>
      <c r="L1658" s="444">
        <f t="shared" ca="1" si="114"/>
        <v>-610839162.53828645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-610839162.53828645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-2545163.1772428602</v>
      </c>
      <c r="L1659" s="444">
        <f t="shared" ca="1" si="114"/>
        <v>-613384325.71552932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-613384325.71552932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-2555768.0238147057</v>
      </c>
      <c r="L1660" s="444">
        <f t="shared" ca="1" si="114"/>
        <v>-615940093.739344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-615940093.739344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-2566417.0572472666</v>
      </c>
      <c r="L1661" s="444">
        <f t="shared" ca="1" si="114"/>
        <v>-618506510.79659128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-618506510.79659128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-2577110.4616524638</v>
      </c>
      <c r="L1662" s="444">
        <f t="shared" ca="1" si="114"/>
        <v>-621083621.2582438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-621083621.2582438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-2587848.421909349</v>
      </c>
      <c r="L1663" s="444">
        <f t="shared" ca="1" si="114"/>
        <v>-623671469.68015313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-623671469.68015313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-2598631.1236673049</v>
      </c>
      <c r="L1664" s="444">
        <f t="shared" ca="1" si="114"/>
        <v>-626270100.80382049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-626270100.80382049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-2609458.753349252</v>
      </c>
      <c r="L1665" s="444">
        <f t="shared" ca="1" si="114"/>
        <v>-628879559.5571698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-628879559.5571698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-2620331.498154874</v>
      </c>
      <c r="L1666" s="444">
        <f t="shared" ca="1" si="114"/>
        <v>-631499891.05532467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-631499891.05532467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-2631249.546063853</v>
      </c>
      <c r="L1667" s="444">
        <f t="shared" ca="1" si="114"/>
        <v>-634131140.60138857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-634131140.60138857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-2642213.0858391188</v>
      </c>
      <c r="L1668" s="444">
        <f t="shared" ca="1" si="114"/>
        <v>-636773353.68722773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-636773353.68722773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-2653222.3070301153</v>
      </c>
      <c r="L1669" s="444">
        <f t="shared" ca="1" si="114"/>
        <v>-639426575.99425781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-639426575.99425781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-2664277.3999760742</v>
      </c>
      <c r="L1670" s="444">
        <f t="shared" ca="1" si="114"/>
        <v>-642090853.39423382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-642090853.39423382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-2675378.5558093074</v>
      </c>
      <c r="L1671" s="444">
        <f t="shared" ca="1" si="114"/>
        <v>-644766231.95004308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-644766231.95004308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-2686525.9664585129</v>
      </c>
      <c r="L1672" s="444">
        <f t="shared" ca="1" si="114"/>
        <v>-647452757.91650164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-647452757.91650164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-2697719.8246520902</v>
      </c>
      <c r="L1673" s="444">
        <f t="shared" ca="1" si="114"/>
        <v>-650150477.74115372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-650150477.74115372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-2708960.3239214737</v>
      </c>
      <c r="L1674" s="444">
        <f t="shared" ca="1" si="114"/>
        <v>-652859438.06507516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-652859438.06507516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-2720247.6586044799</v>
      </c>
      <c r="L1675" s="444">
        <f t="shared" ca="1" si="114"/>
        <v>-655579685.72367966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-655579685.72367966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-2731582.0238486654</v>
      </c>
      <c r="L1676" s="444">
        <f t="shared" ca="1" si="114"/>
        <v>-658311267.74752831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-658311267.74752831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-2742963.6156147011</v>
      </c>
      <c r="L1677" s="444">
        <f t="shared" ca="1" si="114"/>
        <v>-661054231.36314297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-661054231.36314297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-2754392.6306797625</v>
      </c>
      <c r="L1678" s="444">
        <f t="shared" ca="1" si="114"/>
        <v>-663808623.99382269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-663808623.99382269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-2765869.2666409276</v>
      </c>
      <c r="L1679" s="444">
        <f t="shared" ca="1" si="114"/>
        <v>-666574493.2604636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-666574493.2604636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-2777393.7219185983</v>
      </c>
      <c r="L1680" s="444">
        <f t="shared" ca="1" si="114"/>
        <v>-669351886.98238218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-669351886.98238218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-2788966.1957599255</v>
      </c>
      <c r="L1681" s="444">
        <f t="shared" ca="1" si="114"/>
        <v>-672140853.17814207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-672140853.17814207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-2800586.8882422587</v>
      </c>
      <c r="L1682" s="444">
        <f t="shared" ca="1" si="114"/>
        <v>-674941440.06638432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-674941440.06638432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-2812256.0002766014</v>
      </c>
      <c r="L1683" s="444">
        <f t="shared" ca="1" si="114"/>
        <v>-677753696.06666088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-677753696.06666088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-2823973.7336110868</v>
      </c>
      <c r="L1684" s="444">
        <f t="shared" ca="1" si="114"/>
        <v>-680577669.80027199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-680577669.80027199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-2835740.2908344665</v>
      </c>
      <c r="L1685" s="444">
        <f t="shared" ca="1" si="114"/>
        <v>-683413410.09110641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-683413410.09110641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-2847555.8753796099</v>
      </c>
      <c r="L1686" s="444">
        <f t="shared" ca="1" si="114"/>
        <v>-686260965.96648598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-686260965.96648598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-2859420.6915270248</v>
      </c>
      <c r="L1687" s="444">
        <f t="shared" ca="1" si="114"/>
        <v>-689120386.65801299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-689120386.65801299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-2871334.9444083874</v>
      </c>
      <c r="L1688" s="444">
        <f t="shared" ca="1" si="114"/>
        <v>-691991721.6024214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-691991721.6024214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-2883298.8400100893</v>
      </c>
      <c r="L1689" s="444">
        <f t="shared" ca="1" si="114"/>
        <v>-694875020.44243145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-694875020.44243145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-2895312.5851767976</v>
      </c>
      <c r="L1690" s="444">
        <f t="shared" ca="1" si="114"/>
        <v>-697770333.02760828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-697770333.02760828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-2907376.3876150344</v>
      </c>
      <c r="L1691" s="444">
        <f t="shared" ca="1" si="114"/>
        <v>-700677709.41522336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-700677709.41522336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-2919490.4558967641</v>
      </c>
      <c r="L1692" s="444">
        <f t="shared" ca="1" si="114"/>
        <v>-703597199.8711201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-703597199.8711201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-2931654.9994630003</v>
      </c>
      <c r="L1693" s="444">
        <f t="shared" ca="1" si="114"/>
        <v>-706528854.87058306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-706528854.87058306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-2943870.2286274293</v>
      </c>
      <c r="L1694" s="444">
        <f t="shared" ca="1" si="114"/>
        <v>-709472725.0992105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-709472725.0992105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-2956136.3545800438</v>
      </c>
      <c r="L1695" s="444">
        <f t="shared" ca="1" si="114"/>
        <v>-712428861.45379055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-712428861.45379055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-2968453.5893907938</v>
      </c>
      <c r="L1696" s="444">
        <f t="shared" ca="1" si="114"/>
        <v>-715397315.0431813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-715397315.0431813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-2980822.1460132552</v>
      </c>
      <c r="L1697" s="444">
        <f t="shared" ca="1" si="114"/>
        <v>-718378137.18919456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-718378137.18919456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-2993242.2382883108</v>
      </c>
      <c r="L1698" s="444">
        <f t="shared" ca="1" si="114"/>
        <v>-721371379.42748284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-721371379.42748284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-3005714.0809478452</v>
      </c>
      <c r="L1699" s="444">
        <f t="shared" ca="1" si="114"/>
        <v>-724377093.50843072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-724377093.50843072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-3018237.8896184615</v>
      </c>
      <c r="L1700" s="444">
        <f t="shared" ca="1" si="114"/>
        <v>-727395331.39804924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-727395331.39804924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-3030813.8808252052</v>
      </c>
      <c r="L1701" s="444">
        <f t="shared" ca="1" si="114"/>
        <v>-730426145.2788744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-730426145.2788744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-3043442.2719953097</v>
      </c>
      <c r="L1702" s="444">
        <f t="shared" ca="1" si="114"/>
        <v>-733469587.5508697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-733469587.5508697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-3056123.2814619569</v>
      </c>
      <c r="L1703" s="444">
        <f t="shared" ca="1" si="114"/>
        <v>-736525710.83233166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-736525710.83233166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-3068857.1284680488</v>
      </c>
      <c r="L1704" s="444">
        <f t="shared" ca="1" si="114"/>
        <v>-739594567.96079969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-739594567.96079969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-3081644.0331699988</v>
      </c>
      <c r="L1705" s="444">
        <f t="shared" ca="1" si="114"/>
        <v>-742676211.99396968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-742676211.99396968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-3094484.2166415402</v>
      </c>
      <c r="L1706" s="444">
        <f t="shared" ca="1" si="114"/>
        <v>-745770696.21061122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-745770696.21061122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-3107377.9008775465</v>
      </c>
      <c r="L1707" s="444">
        <f t="shared" ca="1" si="114"/>
        <v>-748878074.11148882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-748878074.11148882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-3120325.3087978698</v>
      </c>
      <c r="L1708" s="444">
        <f t="shared" ca="1" si="114"/>
        <v>-751998399.42028666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-751998399.42028666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-3133326.6642511943</v>
      </c>
      <c r="L1709" s="444">
        <f t="shared" ca="1" si="114"/>
        <v>-755131726.08453786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-755131726.08453786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-3146382.1920189075</v>
      </c>
      <c r="L1710" s="444">
        <f t="shared" ca="1" si="114"/>
        <v>-758278108.27655673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-758278108.27655673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-3159492.1178189865</v>
      </c>
      <c r="L1711" s="444">
        <f t="shared" ca="1" si="114"/>
        <v>-761437600.39437568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-761437600.39437568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-3172656.6683098986</v>
      </c>
      <c r="L1712" s="444">
        <f t="shared" ca="1" si="114"/>
        <v>-764610257.06268561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-764610257.06268561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-3185876.0710945232</v>
      </c>
      <c r="L1713" s="444">
        <f t="shared" ca="1" si="114"/>
        <v>-767796133.13378012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-767796133.13378012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-3199150.5547240837</v>
      </c>
      <c r="L1714" s="444">
        <f t="shared" ca="1" si="114"/>
        <v>-770995283.68850422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-770995283.68850422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-3212480.348702101</v>
      </c>
      <c r="L1715" s="444">
        <f t="shared" ca="1" si="114"/>
        <v>-774207764.03720629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-774207764.03720629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-3225865.6834883597</v>
      </c>
      <c r="L1716" s="444">
        <f t="shared" ca="1" si="114"/>
        <v>-777433629.72069466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-777433629.72069466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-3239306.7905028942</v>
      </c>
      <c r="L1717" s="444">
        <f t="shared" ca="1" si="114"/>
        <v>-780672936.51119757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-780672936.51119757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-3252803.90212999</v>
      </c>
      <c r="L1718" s="444">
        <f t="shared" ca="1" si="114"/>
        <v>-783925740.41332757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-783925740.41332757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-3266357.251722198</v>
      </c>
      <c r="L1719" s="444">
        <f t="shared" ca="1" si="114"/>
        <v>-787192097.66504979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-787192097.66504979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-3279967.0736043742</v>
      </c>
      <c r="L1720" s="444">
        <f t="shared" ca="1" si="114"/>
        <v>-790472064.73865414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-790472064.73865414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-3293633.6030777255</v>
      </c>
      <c r="L1721" s="444">
        <f t="shared" ca="1" si="114"/>
        <v>-793765698.34173191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-793765698.34173191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-3307357.076423883</v>
      </c>
      <c r="L1722" s="444">
        <f t="shared" ca="1" si="114"/>
        <v>-797073055.41815579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-797073055.41815579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-3321137.7309089825</v>
      </c>
      <c r="L1723" s="444">
        <f t="shared" ca="1" si="114"/>
        <v>-800394193.14906478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-800394193.14906478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-3334975.8047877699</v>
      </c>
      <c r="L1724" s="444">
        <f t="shared" ca="1" si="114"/>
        <v>-803729168.95385253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-803729168.95385253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-3348871.5373077188</v>
      </c>
      <c r="L1725" s="444">
        <f t="shared" ca="1" si="114"/>
        <v>-807078040.49116027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-807078040.49116027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-3362825.1687131678</v>
      </c>
      <c r="L1726" s="444">
        <f t="shared" ca="1" si="114"/>
        <v>-810440865.65987349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-810440865.65987349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-3376836.9402494729</v>
      </c>
      <c r="L1727" s="444">
        <f t="shared" ca="1" si="114"/>
        <v>-813817702.60012293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-813817702.60012293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-3390907.094167179</v>
      </c>
      <c r="L1728" s="444">
        <f t="shared" ca="1" si="114"/>
        <v>-817208609.69429016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-817208609.69429016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-3405035.8737262092</v>
      </c>
      <c r="L1729" s="444">
        <f t="shared" ca="1" si="114"/>
        <v>-820613645.56801641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-820613645.56801641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-3419223.5232000682</v>
      </c>
      <c r="L1730" s="444">
        <f t="shared" ca="1" si="114"/>
        <v>-824032869.09121644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-824032869.09121644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-3433470.2878800686</v>
      </c>
      <c r="L1731" s="444">
        <f t="shared" ca="1" si="114"/>
        <v>-827466339.37909651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-827466339.37909651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-3447776.4140795688</v>
      </c>
      <c r="L1732" s="444">
        <f t="shared" ca="1" si="114"/>
        <v>-830914115.79317605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-830914115.79317605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-3462142.1491382336</v>
      </c>
      <c r="L1733" s="444">
        <f t="shared" ca="1" si="114"/>
        <v>-834376257.94231427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-834376257.94231427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-3476567.7414263096</v>
      </c>
      <c r="L1734" s="444">
        <f t="shared" ca="1" si="114"/>
        <v>-837852825.68374062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-837852825.68374062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-3491053.440348919</v>
      </c>
      <c r="L1735" s="444">
        <f t="shared" ca="1" si="114"/>
        <v>-841343879.12408948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-841343879.12408948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-3505599.4963503727</v>
      </c>
      <c r="L1736" s="444">
        <f t="shared" ca="1" si="114"/>
        <v>-844849478.62043989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-844849478.62043989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-3520206.1609184989</v>
      </c>
      <c r="L1737" s="444">
        <f t="shared" ca="1" si="114"/>
        <v>-848369684.78135836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-848369684.78135836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-3534873.6865889933</v>
      </c>
      <c r="L1738" s="444">
        <f t="shared" ca="1" si="114"/>
        <v>-851904558.46794736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-851904558.46794736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-3549602.3269497808</v>
      </c>
      <c r="L1739" s="444">
        <f t="shared" ca="1" si="114"/>
        <v>-855454160.7948972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-855454160.7948972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-3564392.3366454048</v>
      </c>
      <c r="L1740" s="444">
        <f t="shared" ca="1" si="114"/>
        <v>-859018553.13154256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-859018553.13154256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-3579243.9713814277</v>
      </c>
      <c r="L1741" s="444">
        <f t="shared" ca="1" si="114"/>
        <v>-862597797.10292399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-862597797.10292399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-3594157.4879288501</v>
      </c>
      <c r="L1742" s="444">
        <f t="shared" ca="1" si="114"/>
        <v>-866191954.59085286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-866191954.59085286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-3609133.1441285536</v>
      </c>
      <c r="L1743" s="444">
        <f t="shared" ca="1" si="114"/>
        <v>-869801087.73498142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-869801087.73498142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-3624171.1988957557</v>
      </c>
      <c r="L1744" s="444">
        <f t="shared" ca="1" si="114"/>
        <v>-873425258.93387723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-873425258.93387723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-3639271.9122244883</v>
      </c>
      <c r="L1745" s="444">
        <f t="shared" ca="1" si="114"/>
        <v>-877064530.84610176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-877064530.84610176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-3654435.5451920908</v>
      </c>
      <c r="L1746" s="444">
        <f t="shared" ca="1" si="114"/>
        <v>-880718966.39129388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-880718966.39129388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-3669662.3599637244</v>
      </c>
      <c r="L1747" s="444">
        <f t="shared" ca="1" si="114"/>
        <v>-884388628.75125766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-884388628.75125766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-3684952.6197969075</v>
      </c>
      <c r="L1748" s="444">
        <f t="shared" ca="1" si="114"/>
        <v>-888073581.37105453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-888073581.37105453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-3700306.5890460606</v>
      </c>
      <c r="L1749" s="444">
        <f t="shared" ca="1" si="114"/>
        <v>-891773887.96010053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-891773887.96010053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-3715724.5331670851</v>
      </c>
      <c r="L1750" s="444">
        <f t="shared" ca="1" si="114"/>
        <v>-895489612.49326766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-895489612.49326766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-3731206.7187219486</v>
      </c>
      <c r="L1751" s="444">
        <f t="shared" ca="1" si="114"/>
        <v>-899220819.21198964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-899220819.21198964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-3746753.4133832902</v>
      </c>
      <c r="L1752" s="444">
        <f t="shared" ca="1" si="114"/>
        <v>-902967572.62537289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-902967572.62537289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-3762364.8859390537</v>
      </c>
      <c r="L1753" s="444">
        <f t="shared" ca="1" si="114"/>
        <v>-906729937.51131189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-906729937.51131189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-3778041.4062971328</v>
      </c>
      <c r="L1754" s="444">
        <f t="shared" ca="1" si="114"/>
        <v>-910507978.91760898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-910507978.91760898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-3793783.2454900374</v>
      </c>
      <c r="L1755" s="444">
        <f t="shared" ca="1" si="114"/>
        <v>-914301762.16309905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-914301762.16309905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-3809590.6756795798</v>
      </c>
      <c r="L1756" s="444">
        <f t="shared" ca="1" si="114"/>
        <v>-918111352.83877861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-918111352.83877861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-3825463.9701615782</v>
      </c>
      <c r="L1757" s="444">
        <f t="shared" ca="1" si="114"/>
        <v>-921936816.80894017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-921936816.80894017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-3841403.4033705834</v>
      </c>
      <c r="L1758" s="444">
        <f t="shared" ca="1" si="114"/>
        <v>-925778220.21231079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-925778220.21231079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-3857409.2508846289</v>
      </c>
      <c r="L1759" s="444">
        <f t="shared" ca="1" si="114"/>
        <v>-929635629.46319544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-929635629.46319544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-3873481.7894299808</v>
      </c>
      <c r="L1760" s="444">
        <f t="shared" ca="1" si="114"/>
        <v>-933509111.25262547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-933509111.25262547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-3889621.2968859393</v>
      </c>
      <c r="L1761" s="444">
        <f t="shared" ca="1" si="114"/>
        <v>-937398732.54951143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-937398732.54951143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-3905828.0522896308</v>
      </c>
      <c r="L1762" s="444">
        <f t="shared" ca="1" si="114"/>
        <v>-941304560.60180104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-941304560.60180104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-3922102.3358408371</v>
      </c>
      <c r="L1763" s="444">
        <f t="shared" ca="1" si="114"/>
        <v>-945226662.93764186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-945226662.93764186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-3938444.4289068412</v>
      </c>
      <c r="L1764" s="444">
        <f t="shared" ca="1" si="114"/>
        <v>-949165107.36654866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-949165107.36654866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-3954854.6140272855</v>
      </c>
      <c r="L1765" s="444">
        <f t="shared" ca="1" si="114"/>
        <v>-953119961.98057592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-953119961.98057592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-3971333.1749190665</v>
      </c>
      <c r="L1766" s="444">
        <f t="shared" ca="1" si="114"/>
        <v>-957091295.15549493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-957091295.15549493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-3987880.396481229</v>
      </c>
      <c r="L1767" s="444">
        <f t="shared" ca="1" si="114"/>
        <v>-961079175.5519762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-961079175.5519762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-4004496.5647999006</v>
      </c>
      <c r="L1768" s="444">
        <f t="shared" ca="1" si="114"/>
        <v>-965083672.11677611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-965083672.11677611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-4021181.9671532339</v>
      </c>
      <c r="L1769" s="444">
        <f t="shared" ca="1" si="114"/>
        <v>-969104854.0839293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-969104854.0839293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-4037936.8920163722</v>
      </c>
      <c r="L1770" s="444">
        <f t="shared" ca="1" si="114"/>
        <v>-973142790.97594571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-973142790.97594571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-4054761.6290664403</v>
      </c>
      <c r="L1771" s="444">
        <f t="shared" ca="1" si="114"/>
        <v>-977197552.60501218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-977197552.60501218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-4071656.4691875507</v>
      </c>
      <c r="L1772" s="444">
        <f t="shared" ca="1" si="114"/>
        <v>-981269209.07419968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-981269209.07419968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-4088621.7044758326</v>
      </c>
      <c r="L1773" s="444">
        <f t="shared" ca="1" si="114"/>
        <v>-985357830.77867556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-985357830.77867556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-4105657.628244482</v>
      </c>
      <c r="L1774" s="444">
        <f t="shared" ca="1" si="114"/>
        <v>-989463488.40692008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-989463488.40692008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-4122764.5350288334</v>
      </c>
      <c r="L1775" s="444">
        <f t="shared" ca="1" si="114"/>
        <v>-993586252.94194889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-993586252.94194889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-4139942.7205914538</v>
      </c>
      <c r="L1776" s="444">
        <f t="shared" ca="1" si="114"/>
        <v>-997726195.66254032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-997726195.66254032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-4157192.481927251</v>
      </c>
      <c r="L1777" s="444">
        <f t="shared" ca="1" si="114"/>
        <v>-1001883388.1444676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-1001883388.1444676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-4174514.1172686154</v>
      </c>
      <c r="L1778" s="444">
        <f t="shared" ca="1" si="114"/>
        <v>-1006057902.2617362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-1006057902.2617362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-4191907.9260905674</v>
      </c>
      <c r="L1779" s="444">
        <f t="shared" ca="1" si="114"/>
        <v>-1010249810.1878268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-1010249810.1878268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-4209374.2091159448</v>
      </c>
      <c r="L1780" s="444">
        <f t="shared" ca="1" si="114"/>
        <v>-1014459184.3969427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-1014459184.3969427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-4226913.2683205949</v>
      </c>
      <c r="L1781" s="444">
        <f t="shared" ca="1" si="114"/>
        <v>-1018686097.6652633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-1018686097.6652633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-4244525.4069385966</v>
      </c>
      <c r="L1782" s="444">
        <f t="shared" ca="1" si="114"/>
        <v>-1022930623.0722018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-1022930623.0722018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-4262210.9294675076</v>
      </c>
      <c r="L1783" s="444">
        <f t="shared" ca="1" si="114"/>
        <v>-1027192834.0016694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-1027192834.0016694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-4279970.1416736227</v>
      </c>
      <c r="L1784" s="444">
        <f t="shared" ca="1" si="114"/>
        <v>-1031472804.143343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-1031472804.143343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-4297803.3505972624</v>
      </c>
      <c r="L1785" s="444">
        <f t="shared" ca="1" si="114"/>
        <v>-1035770607.4939402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-1035770607.4939402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-4315710.8645580839</v>
      </c>
      <c r="L1786" s="444">
        <f t="shared" ca="1" si="114"/>
        <v>-1040086318.3584983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-1040086318.3584983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-4333692.9931604099</v>
      </c>
      <c r="L1787" s="444">
        <f t="shared" ca="1" si="114"/>
        <v>-1044420011.3516587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-1044420011.3516587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-4351750.0472985776</v>
      </c>
      <c r="L1788" s="444">
        <f t="shared" ca="1" si="114"/>
        <v>-1048771761.3989573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-1048771761.3989573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-4369882.3391623218</v>
      </c>
      <c r="L1789" s="444">
        <f t="shared" ca="1" si="114"/>
        <v>-1053141643.7381196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-1053141643.7381196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-4388090.1822421653</v>
      </c>
      <c r="L1790" s="444">
        <f t="shared" ca="1" si="114"/>
        <v>-1057529733.9203618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-1057529733.9203618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-4406373.891334841</v>
      </c>
      <c r="L1791" s="444">
        <f t="shared" ca="1" si="114"/>
        <v>-1061936107.8116966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-1061936107.8116966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-4424733.7825487358</v>
      </c>
      <c r="L1792" s="444">
        <f t="shared" ca="1" si="114"/>
        <v>-1066360841.5942454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-1066360841.5942454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-4443170.173309356</v>
      </c>
      <c r="L1793" s="444">
        <f t="shared" ref="L1793:L2047" ca="1" si="119">I1793-J1793+K1793</f>
        <v>-1070804011.7675548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-1070804011.7675548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-4461683.3823648114</v>
      </c>
      <c r="L1794" s="444">
        <f t="shared" ca="1" si="119"/>
        <v>-1075265695.1499195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-1075265695.1499195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-4480273.7297913311</v>
      </c>
      <c r="L1795" s="444">
        <f t="shared" ca="1" si="119"/>
        <v>-1079745968.8797109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-1079745968.8797109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-4498941.5369987953</v>
      </c>
      <c r="L1796" s="444">
        <f t="shared" ca="1" si="119"/>
        <v>-1084244910.4167097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-1084244910.4167097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-4517687.1267362898</v>
      </c>
      <c r="L1797" s="444">
        <f t="shared" ca="1" si="119"/>
        <v>-1088762597.5434461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-1088762597.5434461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-4536510.8230976919</v>
      </c>
      <c r="L1798" s="444">
        <f t="shared" ca="1" si="119"/>
        <v>-1093299108.3665438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-1093299108.3665438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-4555412.9515272658</v>
      </c>
      <c r="L1799" s="444">
        <f t="shared" ca="1" si="119"/>
        <v>-1097854521.3180711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-1097854521.3180711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-4574393.8388252966</v>
      </c>
      <c r="L1800" s="444">
        <f t="shared" ca="1" si="119"/>
        <v>-1102428915.1568964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-1102428915.1568964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-4593453.8131537344</v>
      </c>
      <c r="L1801" s="444">
        <f t="shared" ca="1" si="119"/>
        <v>-1107022368.9700501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-1107022368.9700501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-4612593.204041875</v>
      </c>
      <c r="L1802" s="444">
        <f t="shared" ca="1" si="119"/>
        <v>-1111634962.1740921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-1111634962.1740921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-4631812.3423920497</v>
      </c>
      <c r="L1803" s="444">
        <f t="shared" ca="1" si="119"/>
        <v>-1116266774.516484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-1116266774.516484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-4651111.56048535</v>
      </c>
      <c r="L1804" s="444">
        <f t="shared" ca="1" si="119"/>
        <v>-1120917886.0769694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-1120917886.0769694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-4670491.191987372</v>
      </c>
      <c r="L1805" s="444">
        <f t="shared" ca="1" si="119"/>
        <v>-1125588377.2689567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-1125588377.2689567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-4689951.5719539858</v>
      </c>
      <c r="L1806" s="444">
        <f t="shared" ca="1" si="119"/>
        <v>-1130278328.8409107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-1130278328.8409107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-4709493.036837128</v>
      </c>
      <c r="L1807" s="444">
        <f t="shared" ca="1" si="119"/>
        <v>-1134987821.8777478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-1134987821.8777478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-4729115.9244906157</v>
      </c>
      <c r="L1808" s="444">
        <f t="shared" ca="1" si="119"/>
        <v>-1139716937.8022385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-1139716937.8022385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-4748820.5741759939</v>
      </c>
      <c r="L1809" s="444">
        <f t="shared" ca="1" si="119"/>
        <v>-1144465758.3764145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-1144465758.3764145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-4768607.326568394</v>
      </c>
      <c r="L1810" s="444">
        <f t="shared" ca="1" si="119"/>
        <v>-1149234365.7029829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-1149234365.7029829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-4788476.5237624291</v>
      </c>
      <c r="L1811" s="444">
        <f t="shared" ca="1" si="119"/>
        <v>-1154022842.2267454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-1154022842.2267454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-4808428.5092781056</v>
      </c>
      <c r="L1812" s="444">
        <f t="shared" ca="1" si="119"/>
        <v>-1158831270.7360234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-1158831270.7360234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-4828463.6280667642</v>
      </c>
      <c r="L1813" s="444">
        <f t="shared" ca="1" si="119"/>
        <v>-1163659734.3640902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-1163659734.3640902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-4848582.2265170421</v>
      </c>
      <c r="L1814" s="444">
        <f t="shared" ca="1" si="119"/>
        <v>-1168508316.5906072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-1168508316.5906072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-4868784.6524608629</v>
      </c>
      <c r="L1815" s="444">
        <f t="shared" ca="1" si="119"/>
        <v>-1173377101.243068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-1173377101.243068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-4889071.2551794499</v>
      </c>
      <c r="L1816" s="444">
        <f t="shared" ca="1" si="119"/>
        <v>-1178266172.4982474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-1178266172.4982474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-4909442.3854093645</v>
      </c>
      <c r="L1817" s="444">
        <f t="shared" ca="1" si="119"/>
        <v>-1183175614.8836567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-1183175614.8836567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-4929898.3953485694</v>
      </c>
      <c r="L1818" s="444">
        <f t="shared" ca="1" si="119"/>
        <v>-1188105513.2790053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-1188105513.2790053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-4950439.6386625217</v>
      </c>
      <c r="L1819" s="444">
        <f t="shared" ca="1" si="119"/>
        <v>-1193055952.9176679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-1193055952.9176679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-4971066.4704902824</v>
      </c>
      <c r="L1820" s="444">
        <f t="shared" ca="1" si="119"/>
        <v>-1198027019.3881581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-1198027019.3881581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-4991779.2474506591</v>
      </c>
      <c r="L1821" s="444">
        <f t="shared" ca="1" si="119"/>
        <v>-1203018798.6356087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-1203018798.6356087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-5012578.3276483696</v>
      </c>
      <c r="L1822" s="444">
        <f t="shared" ca="1" si="119"/>
        <v>-1208031376.9632571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-1208031376.9632571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-5033464.0706802374</v>
      </c>
      <c r="L1823" s="444">
        <f t="shared" ca="1" si="119"/>
        <v>-1213064841.0339372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-1213064841.0339372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-5054436.8376414049</v>
      </c>
      <c r="L1824" s="444">
        <f t="shared" ca="1" si="119"/>
        <v>-1218119277.8715787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-1218119277.8715787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-5075496.9911315776</v>
      </c>
      <c r="L1825" s="444">
        <f t="shared" ca="1" si="119"/>
        <v>-1223194774.8627102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-1223194774.8627102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-5096644.8952612923</v>
      </c>
      <c r="L1826" s="444">
        <f t="shared" ca="1" si="119"/>
        <v>-1228291419.7579715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-1228291419.7579715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-5117880.9156582151</v>
      </c>
      <c r="L1827" s="444">
        <f t="shared" ca="1" si="119"/>
        <v>-1233409300.6736298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-1233409300.6736298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-5139205.4194734572</v>
      </c>
      <c r="L1828" s="444">
        <f t="shared" ca="1" si="119"/>
        <v>-1238548506.0931032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-1238548506.0931032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-5160618.7753879298</v>
      </c>
      <c r="L1829" s="444">
        <f t="shared" ca="1" si="119"/>
        <v>-1243709124.8684912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-1243709124.8684912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-5182121.3536187131</v>
      </c>
      <c r="L1830" s="444">
        <f t="shared" ca="1" si="119"/>
        <v>-1248891246.2221098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-1248891246.2221098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-5203713.5259254575</v>
      </c>
      <c r="L1831" s="444">
        <f t="shared" ca="1" si="119"/>
        <v>-1254094959.7480352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-1254094959.7480352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-5225395.6656168131</v>
      </c>
      <c r="L1832" s="444">
        <f t="shared" ca="1" si="119"/>
        <v>-1259320355.4136519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-1259320355.4136519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-5247168.1475568833</v>
      </c>
      <c r="L1833" s="444">
        <f t="shared" ca="1" si="119"/>
        <v>-1264567523.5612087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-1264567523.5612087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-5269031.3481717026</v>
      </c>
      <c r="L1834" s="444">
        <f t="shared" ca="1" si="119"/>
        <v>-1269836554.9093804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-1269836554.9093804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-5290985.6454557516</v>
      </c>
      <c r="L1835" s="444">
        <f t="shared" ca="1" si="119"/>
        <v>-1275127540.5548363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-1275127540.5548363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-5313031.4189784843</v>
      </c>
      <c r="L1836" s="444">
        <f t="shared" ca="1" si="119"/>
        <v>-1280440571.9738147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-1280440571.9738147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-5335169.0498908944</v>
      </c>
      <c r="L1837" s="444">
        <f t="shared" ca="1" si="119"/>
        <v>-1285775741.0237057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-1285775741.0237057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-5357398.9209321067</v>
      </c>
      <c r="L1838" s="444">
        <f t="shared" ca="1" si="119"/>
        <v>-1291133139.9446378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-1291133139.9446378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-5379721.4164359905</v>
      </c>
      <c r="L1839" s="444">
        <f t="shared" ca="1" si="119"/>
        <v>-1296512861.3610737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-1296512861.3610737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-5402136.9223378068</v>
      </c>
      <c r="L1840" s="444">
        <f t="shared" ca="1" si="119"/>
        <v>-1301914998.2834115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-1301914998.2834115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-5424645.8261808809</v>
      </c>
      <c r="L1841" s="444">
        <f t="shared" ca="1" si="119"/>
        <v>-1307339644.1095924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-1307339644.1095924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-5447248.5171233015</v>
      </c>
      <c r="L1842" s="444">
        <f t="shared" ca="1" si="119"/>
        <v>-1312786892.6267157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-1312786892.6267157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-5469945.3859446486</v>
      </c>
      <c r="L1843" s="444">
        <f t="shared" ca="1" si="119"/>
        <v>-1318256838.0126603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-1318256838.0126603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-5492736.8250527512</v>
      </c>
      <c r="L1844" s="444">
        <f t="shared" ca="1" si="119"/>
        <v>-1323749574.837713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-1323749574.837713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-5515623.2284904709</v>
      </c>
      <c r="L1845" s="444">
        <f t="shared" ca="1" si="119"/>
        <v>-1329265198.0662034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-1329265198.0662034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-5538604.9919425137</v>
      </c>
      <c r="L1846" s="444">
        <f t="shared" ca="1" si="119"/>
        <v>-1334803803.0581458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-1334803803.0581458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-5561682.5127422735</v>
      </c>
      <c r="L1847" s="444">
        <f t="shared" ca="1" si="119"/>
        <v>-1340365485.570888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-1340365485.570888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-5584856.1898787003</v>
      </c>
      <c r="L1848" s="444">
        <f t="shared" ca="1" si="119"/>
        <v>-1345950341.7607667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-1345950341.7607667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-5608126.424003195</v>
      </c>
      <c r="L1849" s="444">
        <f t="shared" ca="1" si="119"/>
        <v>-1351558468.1847699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-1351558468.1847699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-5631493.6174365412</v>
      </c>
      <c r="L1850" s="444">
        <f t="shared" ca="1" si="119"/>
        <v>-1357189961.8022065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-1357189961.8022065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-5654958.1741758604</v>
      </c>
      <c r="L1851" s="444">
        <f t="shared" ca="1" si="119"/>
        <v>-1362844919.9763825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-1362844919.9763825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-5678520.4999015937</v>
      </c>
      <c r="L1852" s="444">
        <f t="shared" ca="1" si="119"/>
        <v>-1368523440.476284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-1368523440.476284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-5702181.0019845171</v>
      </c>
      <c r="L1853" s="444">
        <f t="shared" ca="1" si="119"/>
        <v>-1374225621.4782686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-1374225621.4782686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-5725940.0894927857</v>
      </c>
      <c r="L1854" s="444">
        <f t="shared" ca="1" si="119"/>
        <v>-1379951561.5677614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-1379951561.5677614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-5749798.1731990054</v>
      </c>
      <c r="L1855" s="444">
        <f t="shared" ca="1" si="119"/>
        <v>-1385701359.7409604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-1385701359.7409604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-5773755.6655873349</v>
      </c>
      <c r="L1856" s="444">
        <f t="shared" ca="1" si="119"/>
        <v>-1391475115.4065478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-1391475115.4065478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-5797812.9808606161</v>
      </c>
      <c r="L1857" s="444">
        <f t="shared" ca="1" si="119"/>
        <v>-1397272928.3874085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-1397272928.3874085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-5821970.534947535</v>
      </c>
      <c r="L1858" s="444">
        <f t="shared" ca="1" si="119"/>
        <v>-1403094898.9223561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-1403094898.9223561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-5846228.7455098173</v>
      </c>
      <c r="L1859" s="444">
        <f t="shared" ca="1" si="119"/>
        <v>-1408941127.667866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-1408941127.667866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-5870588.0319494419</v>
      </c>
      <c r="L1860" s="444">
        <f t="shared" ca="1" si="119"/>
        <v>-1414811715.6998155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-1414811715.6998155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-5895048.8154158983</v>
      </c>
      <c r="L1861" s="444">
        <f t="shared" ca="1" si="119"/>
        <v>-1420706764.5152314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-1420706764.5152314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-5919611.5188134639</v>
      </c>
      <c r="L1862" s="444">
        <f t="shared" ca="1" si="119"/>
        <v>-1426626376.0340447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-1426626376.0340447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-5944276.5668085199</v>
      </c>
      <c r="L1863" s="444">
        <f t="shared" ca="1" si="119"/>
        <v>-1432570652.6008532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-1432570652.6008532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-5969044.3858368881</v>
      </c>
      <c r="L1864" s="444">
        <f t="shared" ca="1" si="119"/>
        <v>-1438539696.98669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-1438539696.98669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-5993915.4041112084</v>
      </c>
      <c r="L1865" s="444">
        <f t="shared" ca="1" si="119"/>
        <v>-1444533612.3908012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-1444533612.3908012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-6018890.0516283382</v>
      </c>
      <c r="L1866" s="444">
        <f t="shared" ca="1" si="119"/>
        <v>-1450552502.4424295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-1450552502.4424295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-6043968.7601767899</v>
      </c>
      <c r="L1867" s="444">
        <f t="shared" ca="1" si="119"/>
        <v>-1456596471.2026064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-1456596471.2026064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-6069151.9633441931</v>
      </c>
      <c r="L1868" s="444">
        <f t="shared" ca="1" si="119"/>
        <v>-1462665623.1659505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-1462665623.1659505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-6094440.0965247937</v>
      </c>
      <c r="L1869" s="444">
        <f t="shared" ca="1" si="119"/>
        <v>-1468760063.2624753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-1468760063.2624753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-6119833.5969269797</v>
      </c>
      <c r="L1870" s="444">
        <f t="shared" ca="1" si="119"/>
        <v>-1474879896.8594022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-1474879896.8594022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-6145332.9035808425</v>
      </c>
      <c r="L1871" s="444">
        <f t="shared" ca="1" si="119"/>
        <v>-1481025229.7629831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-1481025229.7629831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-6170938.4573457632</v>
      </c>
      <c r="L1872" s="444">
        <f t="shared" ca="1" si="119"/>
        <v>-1487196168.2203288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-1487196168.2203288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-6196650.7009180365</v>
      </c>
      <c r="L1873" s="444">
        <f t="shared" ca="1" si="119"/>
        <v>-1493392818.9212468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-1493392818.9212468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-6222470.0788385281</v>
      </c>
      <c r="L1874" s="444">
        <f t="shared" ca="1" si="119"/>
        <v>-1499615289.0000854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-1499615289.0000854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-6248397.0375003554</v>
      </c>
      <c r="L1875" s="444">
        <f t="shared" ca="1" si="119"/>
        <v>-1505863686.0375857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-1505863686.0375857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-6274432.0251566069</v>
      </c>
      <c r="L1876" s="444">
        <f t="shared" ca="1" si="119"/>
        <v>-1512138118.0627422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-1512138118.0627422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-6300575.4919280922</v>
      </c>
      <c r="L1877" s="444">
        <f t="shared" ca="1" si="119"/>
        <v>-1518438693.5546703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-1518438693.5546703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-6326827.8898111265</v>
      </c>
      <c r="L1878" s="444">
        <f t="shared" ca="1" si="119"/>
        <v>-1524765521.4444814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-1524765521.4444814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-6353189.6726853391</v>
      </c>
      <c r="L1879" s="444">
        <f t="shared" ca="1" si="119"/>
        <v>-1531118711.1171668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-1531118711.1171668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-6379661.296321528</v>
      </c>
      <c r="L1880" s="444">
        <f t="shared" ca="1" si="119"/>
        <v>-1537498372.4134884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-1537498372.4134884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-6406243.2183895353</v>
      </c>
      <c r="L1881" s="444">
        <f t="shared" ca="1" si="119"/>
        <v>-1543904615.6318779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-1543904615.6318779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-6432935.8984661577</v>
      </c>
      <c r="L1882" s="444">
        <f t="shared" ca="1" si="119"/>
        <v>-1550337551.530344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-1550337551.530344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-6459739.7980431002</v>
      </c>
      <c r="L1883" s="444">
        <f t="shared" ca="1" si="119"/>
        <v>-1556797291.328387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-1556797291.328387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-6486655.380534946</v>
      </c>
      <c r="L1884" s="444">
        <f t="shared" ca="1" si="119"/>
        <v>-1563283946.7089219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-1563283946.7089219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-6513683.1112871747</v>
      </c>
      <c r="L1885" s="444">
        <f t="shared" ca="1" si="119"/>
        <v>-1569797629.820209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-1569797629.820209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-6540823.4575842042</v>
      </c>
      <c r="L1886" s="444">
        <f t="shared" ca="1" si="119"/>
        <v>-1576338453.2777932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-1576338453.2777932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-6568076.8886574712</v>
      </c>
      <c r="L1887" s="444">
        <f t="shared" ca="1" si="119"/>
        <v>-1582906530.1664507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-1582906530.1664507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-6595443.8756935447</v>
      </c>
      <c r="L1888" s="444">
        <f t="shared" ca="1" si="119"/>
        <v>-1589501974.0421443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-1589501974.0421443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-6622924.8918422675</v>
      </c>
      <c r="L1889" s="444">
        <f t="shared" ca="1" si="119"/>
        <v>-1596124898.9339867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-1596124898.9339867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-6650520.4122249447</v>
      </c>
      <c r="L1890" s="444">
        <f t="shared" ca="1" si="119"/>
        <v>-1602775419.3462117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-1602775419.3462117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-6678230.9139425484</v>
      </c>
      <c r="L1891" s="444">
        <f t="shared" ca="1" si="119"/>
        <v>-1609453650.2601542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-1609453650.2601542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-6706056.8760839757</v>
      </c>
      <c r="L1892" s="444">
        <f t="shared" ca="1" si="119"/>
        <v>-1616159707.1362383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-1616159707.1362383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-6733998.7797343265</v>
      </c>
      <c r="L1893" s="444">
        <f t="shared" ca="1" si="119"/>
        <v>-1622893705.9159727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-1622893705.9159727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-6762057.1079832194</v>
      </c>
      <c r="L1894" s="444">
        <f t="shared" ca="1" si="119"/>
        <v>-1629655763.0239558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-1629655763.0239558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-6790232.3459331496</v>
      </c>
      <c r="L1895" s="444">
        <f t="shared" ca="1" si="119"/>
        <v>-1636445995.369889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-1636445995.369889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-6818524.9807078708</v>
      </c>
      <c r="L1896" s="444">
        <f t="shared" ca="1" si="119"/>
        <v>-1643264520.3505969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-1643264520.3505969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-6846935.5014608204</v>
      </c>
      <c r="L1897" s="444">
        <f t="shared" ca="1" si="119"/>
        <v>-1650111455.8520577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-1650111455.8520577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-6875464.3993835738</v>
      </c>
      <c r="L1898" s="444">
        <f t="shared" ca="1" si="119"/>
        <v>-1656986920.2514412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-1656986920.2514412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-6904112.1677143387</v>
      </c>
      <c r="L1899" s="444">
        <f t="shared" ca="1" si="119"/>
        <v>-1663891032.4191556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-1663891032.4191556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-6932879.3017464811</v>
      </c>
      <c r="L1900" s="444">
        <f t="shared" ca="1" si="119"/>
        <v>-1670823911.720902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-1670823911.720902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-6961766.2988370918</v>
      </c>
      <c r="L1901" s="444">
        <f t="shared" ca="1" si="119"/>
        <v>-1677785678.0197392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-1677785678.0197392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-6990773.6584155792</v>
      </c>
      <c r="L1902" s="444">
        <f t="shared" ca="1" si="119"/>
        <v>-1684776451.6781547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-1684776451.6781547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-7019901.8819923112</v>
      </c>
      <c r="L1903" s="444">
        <f t="shared" ca="1" si="119"/>
        <v>-1691796353.560147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-1691796353.560147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-7049151.4731672788</v>
      </c>
      <c r="L1904" s="444">
        <f t="shared" ca="1" si="119"/>
        <v>-1698845505.0333142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-1698845505.0333142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-7078522.937638809</v>
      </c>
      <c r="L1905" s="444">
        <f t="shared" ca="1" si="119"/>
        <v>-1705924027.970953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-1705924027.970953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-7108016.7832123041</v>
      </c>
      <c r="L1906" s="444">
        <f t="shared" ca="1" si="119"/>
        <v>-1713032044.7541652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-1713032044.7541652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-7137633.5198090216</v>
      </c>
      <c r="L1907" s="444">
        <f t="shared" ca="1" si="119"/>
        <v>-1720169678.2739742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-1720169678.2739742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-7167373.6594748916</v>
      </c>
      <c r="L1908" s="444">
        <f t="shared" ca="1" si="119"/>
        <v>-1727337051.933449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-1727337051.933449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-7197237.7163893711</v>
      </c>
      <c r="L1909" s="444">
        <f t="shared" ca="1" si="119"/>
        <v>-1734534289.6498384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-1734534289.6498384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-7227226.2068743277</v>
      </c>
      <c r="L1910" s="444">
        <f t="shared" ca="1" si="119"/>
        <v>-1741761515.8567128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-1741761515.8567128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-7257339.6494029714</v>
      </c>
      <c r="L1911" s="444">
        <f t="shared" ca="1" si="119"/>
        <v>-1749018855.5061157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-1749018855.5061157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-7287578.5646088151</v>
      </c>
      <c r="L1912" s="444">
        <f t="shared" ca="1" si="119"/>
        <v>-1756306434.0707245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-1756306434.0707245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-7317943.475294685</v>
      </c>
      <c r="L1913" s="444">
        <f t="shared" ca="1" si="119"/>
        <v>-1763624377.5460191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-1763624377.5460191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-7348434.9064417453</v>
      </c>
      <c r="L1914" s="444">
        <f t="shared" ca="1" si="119"/>
        <v>-1770972812.4524608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-1770972812.4524608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-7379053.3852185868</v>
      </c>
      <c r="L1915" s="444">
        <f t="shared" ca="1" si="119"/>
        <v>-1778351865.8376794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-1778351865.8376794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-7409799.4409903307</v>
      </c>
      <c r="L1916" s="444">
        <f t="shared" ca="1" si="119"/>
        <v>-1785761665.2786698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-1785761665.2786698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-7440673.6053277906</v>
      </c>
      <c r="L1917" s="444">
        <f t="shared" ca="1" si="119"/>
        <v>-1793202338.8839977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-1793202338.8839977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-7471676.4120166572</v>
      </c>
      <c r="L1918" s="444">
        <f t="shared" ca="1" si="119"/>
        <v>-1800674015.2960143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-1800674015.2960143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-7502808.3970667263</v>
      </c>
      <c r="L1919" s="444">
        <f t="shared" ca="1" si="119"/>
        <v>-1808176823.6930811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-1808176823.6930811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-7534070.0987211717</v>
      </c>
      <c r="L1920" s="444">
        <f t="shared" ca="1" si="119"/>
        <v>-1815710893.7918024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-1815710893.7918024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-7565462.0574658429</v>
      </c>
      <c r="L1921" s="444">
        <f t="shared" ca="1" si="119"/>
        <v>-1823276355.8492682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-1823276355.8492682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-7596984.8160386169</v>
      </c>
      <c r="L1922" s="444">
        <f t="shared" ca="1" si="119"/>
        <v>-1830873340.6653068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-1830873340.6653068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-7628638.9194387784</v>
      </c>
      <c r="L1923" s="444">
        <f t="shared" ca="1" si="119"/>
        <v>-1838501979.5847456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-1838501979.5847456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-7660424.914936441</v>
      </c>
      <c r="L1924" s="444">
        <f t="shared" ca="1" si="119"/>
        <v>-1846162404.4996822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-1846162404.4996822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-7692343.3520820094</v>
      </c>
      <c r="L1925" s="444">
        <f t="shared" ca="1" si="119"/>
        <v>-1853854747.8517642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-1853854747.8517642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-7724394.7827156838</v>
      </c>
      <c r="L1926" s="444">
        <f t="shared" ca="1" si="119"/>
        <v>-1861579142.63448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-1861579142.63448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-7756579.760977</v>
      </c>
      <c r="L1927" s="444">
        <f t="shared" ca="1" si="119"/>
        <v>-1869335722.395457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-1869335722.395457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-7788898.8433144046</v>
      </c>
      <c r="L1928" s="444">
        <f t="shared" ca="1" si="119"/>
        <v>-1877124621.2387714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-1877124621.2387714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-7821352.5884948811</v>
      </c>
      <c r="L1929" s="444">
        <f t="shared" ca="1" si="119"/>
        <v>-1884945973.8272662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-1884945973.8272662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-7853941.5576136094</v>
      </c>
      <c r="L1930" s="444">
        <f t="shared" ca="1" si="119"/>
        <v>-1892799915.3848798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-1892799915.3848798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-7886666.3141036658</v>
      </c>
      <c r="L1931" s="444">
        <f t="shared" ca="1" si="119"/>
        <v>-1900686581.6989834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-1900686581.6989834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-7919527.4237457644</v>
      </c>
      <c r="L1932" s="444">
        <f t="shared" ca="1" si="119"/>
        <v>-1908606109.1227293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-1908606109.1227293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-7952525.4546780391</v>
      </c>
      <c r="L1933" s="444">
        <f t="shared" ca="1" si="119"/>
        <v>-1916558634.5774074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-1916558634.5774074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-7985660.9774058638</v>
      </c>
      <c r="L1934" s="444">
        <f t="shared" ca="1" si="119"/>
        <v>-1924544295.5548131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-1924544295.5548131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-8018934.5648117214</v>
      </c>
      <c r="L1935" s="444">
        <f t="shared" ca="1" si="119"/>
        <v>-1932563230.1196249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-1932563230.1196249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-8052346.7921651024</v>
      </c>
      <c r="L1936" s="444">
        <f t="shared" ca="1" si="119"/>
        <v>-1940615576.9117899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-1940615576.9117899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-8085898.237132458</v>
      </c>
      <c r="L1937" s="444">
        <f t="shared" ca="1" si="119"/>
        <v>-1948701475.1489224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-1948701475.1489224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-8119589.4797871765</v>
      </c>
      <c r="L1938" s="444">
        <f t="shared" ca="1" si="119"/>
        <v>-1956821064.6287096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-1956821064.6287096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-8153421.1026196228</v>
      </c>
      <c r="L1939" s="444">
        <f t="shared" ca="1" si="119"/>
        <v>-1964974485.7313292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-1964974485.7313292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-8187393.6905472036</v>
      </c>
      <c r="L1940" s="444">
        <f t="shared" ca="1" si="119"/>
        <v>-1973161879.4218764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-1973161879.4218764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-8221507.8309244849</v>
      </c>
      <c r="L1941" s="444">
        <f t="shared" ca="1" si="119"/>
        <v>-1981383387.2528009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-1981383387.2528009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-8255764.1135533368</v>
      </c>
      <c r="L1942" s="444">
        <f t="shared" ca="1" si="119"/>
        <v>-1989639151.3663542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-1989639151.3663542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-8290163.1306931423</v>
      </c>
      <c r="L1943" s="444">
        <f t="shared" ca="1" si="119"/>
        <v>-1997929314.4970474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-1997929314.4970474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-8324705.477071031</v>
      </c>
      <c r="L1944" s="444">
        <f t="shared" ca="1" si="119"/>
        <v>-2006254019.9741185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-2006254019.9741185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-8359391.7498921594</v>
      </c>
      <c r="L1945" s="444">
        <f t="shared" ca="1" si="119"/>
        <v>-2014613411.7240107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-2014613411.7240107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-8394222.5488500446</v>
      </c>
      <c r="L1946" s="444">
        <f t="shared" ca="1" si="119"/>
        <v>-2023007634.2728608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-2023007634.2728608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-8429198.4761369191</v>
      </c>
      <c r="L1947" s="444">
        <f t="shared" ca="1" si="119"/>
        <v>-2031436832.7489977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-2031436832.7489977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-8464320.1364541557</v>
      </c>
      <c r="L1948" s="444">
        <f t="shared" ca="1" si="119"/>
        <v>-2039901152.8854518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-2039901152.8854518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-8499588.1370227169</v>
      </c>
      <c r="L1949" s="444">
        <f t="shared" ca="1" si="119"/>
        <v>-2048400741.0224745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-2048400741.0224745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-8535003.087593643</v>
      </c>
      <c r="L1950" s="444">
        <f t="shared" ca="1" si="119"/>
        <v>-2056935744.1100681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-2056935744.1100681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-8570565.6004586164</v>
      </c>
      <c r="L1951" s="444">
        <f t="shared" ca="1" si="119"/>
        <v>-2065506309.7105267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-2065506309.7105267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-8606276.2904605269</v>
      </c>
      <c r="L1952" s="444">
        <f t="shared" ca="1" si="119"/>
        <v>-2074112586.0009873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-2074112586.0009873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-8642135.7750041131</v>
      </c>
      <c r="L1953" s="444">
        <f t="shared" ca="1" si="119"/>
        <v>-2082754721.7759914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-2082754721.7759914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-8678144.6740666293</v>
      </c>
      <c r="L1954" s="444">
        <f t="shared" ca="1" si="119"/>
        <v>-2091432866.450058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-2091432866.450058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-8714303.6102085747</v>
      </c>
      <c r="L1955" s="444">
        <f t="shared" ca="1" si="119"/>
        <v>-2100147170.0602665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-2100147170.0602665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-8750613.2085844427</v>
      </c>
      <c r="L1956" s="444">
        <f t="shared" ca="1" si="119"/>
        <v>-2108897783.268851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-2108897783.268851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-8787074.0969535448</v>
      </c>
      <c r="L1957" s="444">
        <f t="shared" ca="1" si="119"/>
        <v>-2117684857.3658047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-2117684857.3658047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-8823686.9056908526</v>
      </c>
      <c r="L1958" s="444">
        <f t="shared" ca="1" si="119"/>
        <v>-2126508544.2714956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-2126508544.2714956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-8860452.2677978966</v>
      </c>
      <c r="L1959" s="444">
        <f t="shared" ca="1" si="119"/>
        <v>-2135368996.5392935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-2135368996.5392935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-8897370.8189137224</v>
      </c>
      <c r="L1960" s="444">
        <f t="shared" ca="1" si="119"/>
        <v>-2144266367.3582072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-2144266367.3582072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-8934443.1973258629</v>
      </c>
      <c r="L1961" s="444">
        <f t="shared" ca="1" si="119"/>
        <v>-2153200810.5555329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-2153200810.5555329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-8971670.0439813863</v>
      </c>
      <c r="L1962" s="444">
        <f t="shared" ca="1" si="119"/>
        <v>-2162172480.5995145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-2162172480.5995145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-9009052.0024979766</v>
      </c>
      <c r="L1963" s="444">
        <f t="shared" ca="1" si="119"/>
        <v>-2171181532.6020126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-2171181532.6020126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-9046589.7191750519</v>
      </c>
      <c r="L1964" s="444">
        <f t="shared" ca="1" si="119"/>
        <v>-2180228122.3211875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-2180228122.3211875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-9084283.8430049475</v>
      </c>
      <c r="L1965" s="444">
        <f t="shared" ca="1" si="119"/>
        <v>-2189312406.1641927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-2189312406.1641927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-9122135.0256841369</v>
      </c>
      <c r="L1966" s="444">
        <f t="shared" ca="1" si="119"/>
        <v>-2198434541.189877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-2198434541.189877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-9160143.9216244873</v>
      </c>
      <c r="L1967" s="444">
        <f t="shared" ca="1" si="119"/>
        <v>-2207594685.1115017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-2207594685.1115017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-9198311.1879645903</v>
      </c>
      <c r="L1968" s="444">
        <f t="shared" ca="1" si="119"/>
        <v>-2216792996.2994661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-2216792996.2994661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-9236637.4845811091</v>
      </c>
      <c r="L1969" s="444">
        <f t="shared" ca="1" si="119"/>
        <v>-2226029633.7840471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-2226029633.7840471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-9275123.4741001967</v>
      </c>
      <c r="L1970" s="444">
        <f t="shared" ca="1" si="119"/>
        <v>-2235304757.2581472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-2235304757.2581472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-9313769.8219089471</v>
      </c>
      <c r="L1971" s="444">
        <f t="shared" ca="1" si="119"/>
        <v>-2244618527.0800562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-2244618527.0800562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-9352577.1961669009</v>
      </c>
      <c r="L1972" s="444">
        <f t="shared" ca="1" si="119"/>
        <v>-2253971104.2762232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-2253971104.2762232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-9391546.267817596</v>
      </c>
      <c r="L1973" s="444">
        <f t="shared" ca="1" si="119"/>
        <v>-2263362650.5440407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-2263362650.5440407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-9430677.7106001694</v>
      </c>
      <c r="L1974" s="444">
        <f t="shared" ca="1" si="119"/>
        <v>-2272793328.2546411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-2272793328.2546411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-9469972.2010610048</v>
      </c>
      <c r="L1975" s="444">
        <f t="shared" ca="1" si="119"/>
        <v>-2282263300.4557018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-2282263300.4557018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-9509430.4185654242</v>
      </c>
      <c r="L1976" s="444">
        <f t="shared" ca="1" si="119"/>
        <v>-2291772730.8742671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-2291772730.8742671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-9549053.0453094468</v>
      </c>
      <c r="L1977" s="444">
        <f t="shared" ca="1" si="119"/>
        <v>-2301321783.9195766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-2301321783.9195766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-9588840.7663315684</v>
      </c>
      <c r="L1978" s="444">
        <f t="shared" ca="1" si="119"/>
        <v>-2310910624.6859083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-2310910624.6859083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-9628794.2695246171</v>
      </c>
      <c r="L1979" s="444">
        <f t="shared" ca="1" si="119"/>
        <v>-2320539418.9554329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-2320539418.9554329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-9668914.2456476372</v>
      </c>
      <c r="L1980" s="444">
        <f t="shared" ca="1" si="119"/>
        <v>-2330208333.2010803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-2330208333.2010803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-9709201.3883378338</v>
      </c>
      <c r="L1981" s="444">
        <f t="shared" ca="1" si="119"/>
        <v>-2339917534.5894179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-2339917534.5894179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-9749656.3941225745</v>
      </c>
      <c r="L1982" s="444">
        <f t="shared" ca="1" si="119"/>
        <v>-2349667190.9835405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-2349667190.9835405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-9790279.9624314196</v>
      </c>
      <c r="L1983" s="444">
        <f t="shared" ca="1" si="119"/>
        <v>-2359457470.945972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-2359457470.945972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-9831072.7956082169</v>
      </c>
      <c r="L1984" s="444">
        <f t="shared" ca="1" si="119"/>
        <v>-2369288543.74158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-2369288543.74158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-9872035.5989232492</v>
      </c>
      <c r="L1985" s="444">
        <f t="shared" ca="1" si="119"/>
        <v>-2379160579.3405032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-2379160579.3405032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-9913169.0805854294</v>
      </c>
      <c r="L1986" s="444">
        <f t="shared" ca="1" si="119"/>
        <v>-2389073748.4210887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-2389073748.4210887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-9954473.9517545365</v>
      </c>
      <c r="L1987" s="444">
        <f t="shared" ca="1" si="119"/>
        <v>-2399028222.3728433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-2399028222.3728433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-9995950.9265535139</v>
      </c>
      <c r="L1988" s="444">
        <f t="shared" ca="1" si="119"/>
        <v>-2409024173.299397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-2409024173.299397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-10037600.722080821</v>
      </c>
      <c r="L1989" s="444">
        <f t="shared" ca="1" si="119"/>
        <v>-2419061774.0214777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-2419061774.0214777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-10079424.058422824</v>
      </c>
      <c r="L1990" s="444">
        <f t="shared" ca="1" si="119"/>
        <v>-2429141198.0799007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-2429141198.0799007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-10121421.658666253</v>
      </c>
      <c r="L1991" s="444">
        <f t="shared" ca="1" si="119"/>
        <v>-2439262619.7385669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-2439262619.7385669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-10163594.248910695</v>
      </c>
      <c r="L1992" s="444">
        <f t="shared" ca="1" si="119"/>
        <v>-2449426213.9874778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-2449426213.9874778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-10205942.558281157</v>
      </c>
      <c r="L1993" s="444">
        <f t="shared" ca="1" si="119"/>
        <v>-2459632156.5457587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-2459632156.5457587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-10248467.318940662</v>
      </c>
      <c r="L1994" s="444">
        <f t="shared" ca="1" si="119"/>
        <v>-2469880623.8646994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-2469880623.8646994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-10291169.266102914</v>
      </c>
      <c r="L1995" s="444">
        <f t="shared" ca="1" si="119"/>
        <v>-2480171793.1308022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-2480171793.1308022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-10334049.138045009</v>
      </c>
      <c r="L1996" s="444">
        <f t="shared" ca="1" si="119"/>
        <v>-2490505842.268847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-2490505842.268847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-10377107.676120196</v>
      </c>
      <c r="L1997" s="444">
        <f t="shared" ca="1" si="119"/>
        <v>-2500882949.9449673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-2500882949.9449673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-10420345.624770697</v>
      </c>
      <c r="L1998" s="444">
        <f t="shared" ca="1" si="119"/>
        <v>-2511303295.5697379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-2511303295.5697379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-10463763.731540574</v>
      </c>
      <c r="L1999" s="444">
        <f t="shared" ca="1" si="119"/>
        <v>-2521767059.3012786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-2521767059.3012786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-10507362.747088661</v>
      </c>
      <c r="L2000" s="444">
        <f t="shared" ca="1" si="119"/>
        <v>-2532274422.048367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-2532274422.048367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-10551143.42520153</v>
      </c>
      <c r="L2001" s="444">
        <f t="shared" ca="1" si="119"/>
        <v>-2542825565.4735684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-2542825565.4735684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-10595106.522806535</v>
      </c>
      <c r="L2002" s="444">
        <f t="shared" ca="1" si="119"/>
        <v>-2553420671.9963751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-2553420671.9963751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-10639252.799984897</v>
      </c>
      <c r="L2003" s="444">
        <f t="shared" ca="1" si="119"/>
        <v>-2564059924.79636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-2564059924.79636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-10683583.019984834</v>
      </c>
      <c r="L2004" s="444">
        <f t="shared" ca="1" si="119"/>
        <v>-2574743507.8163447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-2574743507.8163447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-10728097.949234769</v>
      </c>
      <c r="L2005" s="444">
        <f t="shared" ca="1" si="119"/>
        <v>-2585471605.7655797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-2585471605.7655797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-10772798.357356582</v>
      </c>
      <c r="L2006" s="444">
        <f t="shared" ca="1" si="119"/>
        <v>-2596244404.1229362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-2596244404.1229362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-10817685.017178901</v>
      </c>
      <c r="L2007" s="444">
        <f t="shared" ca="1" si="119"/>
        <v>-2607062089.1401153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-2607062089.1401153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-10862758.70475048</v>
      </c>
      <c r="L2008" s="444">
        <f t="shared" ca="1" si="119"/>
        <v>-2617924847.8448658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-2617924847.8448658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-10908020.199353607</v>
      </c>
      <c r="L2009" s="444">
        <f t="shared" ca="1" si="119"/>
        <v>-2628832868.0442195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-2628832868.0442195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-10953470.28351758</v>
      </c>
      <c r="L2010" s="444">
        <f t="shared" ca="1" si="119"/>
        <v>-2639786338.3277369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-2639786338.3277369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-10999109.743032238</v>
      </c>
      <c r="L2011" s="444">
        <f t="shared" ca="1" si="119"/>
        <v>-2650785448.0707693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-2650785448.0707693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-11044939.366961539</v>
      </c>
      <c r="L2012" s="444">
        <f t="shared" ca="1" si="119"/>
        <v>-2661830387.4377308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-2661830387.4377308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-11090959.947657211</v>
      </c>
      <c r="L2013" s="444">
        <f t="shared" ca="1" si="119"/>
        <v>-2672921347.3853879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-2672921347.3853879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-11137172.280772449</v>
      </c>
      <c r="L2014" s="444">
        <f t="shared" ca="1" si="119"/>
        <v>-2684058519.6661606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-2684058519.6661606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-11183577.165275669</v>
      </c>
      <c r="L2015" s="444">
        <f t="shared" ca="1" si="119"/>
        <v>-2695242096.8314362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-2695242096.8314362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-11230175.403464317</v>
      </c>
      <c r="L2016" s="444">
        <f t="shared" ca="1" si="119"/>
        <v>-2706472272.2349005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-2706472272.2349005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-11276967.800978752</v>
      </c>
      <c r="L2017" s="444">
        <f t="shared" ca="1" si="119"/>
        <v>-2717749240.0358791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-2717749240.0358791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-11323955.166816164</v>
      </c>
      <c r="L2018" s="444">
        <f t="shared" ca="1" si="119"/>
        <v>-2729073195.2026954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-2729073195.2026954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-11371138.313344564</v>
      </c>
      <c r="L2019" s="444">
        <f t="shared" ca="1" si="119"/>
        <v>-2740444333.5160398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-2740444333.5160398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-11418518.056316832</v>
      </c>
      <c r="L2020" s="444">
        <f t="shared" ca="1" si="119"/>
        <v>-2751862851.5723567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-2751862851.5723567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-11466095.214884819</v>
      </c>
      <c r="L2021" s="444">
        <f t="shared" ca="1" si="119"/>
        <v>-2763328946.7872415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-2763328946.7872415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-11513870.611613506</v>
      </c>
      <c r="L2022" s="444">
        <f t="shared" ca="1" si="119"/>
        <v>-2774842817.3988547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-2774842817.3988547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-11561845.072495228</v>
      </c>
      <c r="L2023" s="444">
        <f t="shared" ca="1" si="119"/>
        <v>-2786404662.4713502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-2786404662.4713502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-11610019.426963959</v>
      </c>
      <c r="L2024" s="444">
        <f t="shared" ca="1" si="119"/>
        <v>-2798014681.898314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-2798014681.898314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-11658394.507909641</v>
      </c>
      <c r="L2025" s="444">
        <f t="shared" ca="1" si="119"/>
        <v>-2809673076.4062238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-2809673076.4062238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-11706971.151692599</v>
      </c>
      <c r="L2026" s="444">
        <f t="shared" ca="1" si="119"/>
        <v>-2821380047.5579162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-2821380047.5579162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-11755750.198157985</v>
      </c>
      <c r="L2027" s="444">
        <f t="shared" ca="1" si="119"/>
        <v>-2833135797.756074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-2833135797.756074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-11804732.490650307</v>
      </c>
      <c r="L2028" s="444">
        <f t="shared" ca="1" si="119"/>
        <v>-2844940530.2467241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-2844940530.2467241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-11853918.876028016</v>
      </c>
      <c r="L2029" s="444">
        <f t="shared" ca="1" si="119"/>
        <v>-2856794449.1227522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-2856794449.1227522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-11903310.204678133</v>
      </c>
      <c r="L2030" s="444">
        <f t="shared" ca="1" si="119"/>
        <v>-2868697759.3274302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-2868697759.3274302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-11952907.33053096</v>
      </c>
      <c r="L2031" s="444">
        <f t="shared" ca="1" si="119"/>
        <v>-2880650666.6579614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-2880650666.6579614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-12002711.111074839</v>
      </c>
      <c r="L2032" s="444">
        <f t="shared" ca="1" si="119"/>
        <v>-2892653377.7690363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-2892653377.7690363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-12052722.407370985</v>
      </c>
      <c r="L2033" s="444">
        <f t="shared" ca="1" si="119"/>
        <v>-2904706100.1764073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-2904706100.1764073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-12102942.084068364</v>
      </c>
      <c r="L2034" s="444">
        <f t="shared" ca="1" si="119"/>
        <v>-2916809042.2604756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-2916809042.2604756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-12153371.009418648</v>
      </c>
      <c r="L2035" s="444">
        <f t="shared" ca="1" si="119"/>
        <v>-2928962413.2698941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-2928962413.2698941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-12204010.055291226</v>
      </c>
      <c r="L2036" s="444">
        <f t="shared" ca="1" si="119"/>
        <v>-2941166423.3251853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-2941166423.3251853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-12254860.097188272</v>
      </c>
      <c r="L2037" s="444">
        <f t="shared" ca="1" si="119"/>
        <v>-2953421283.4223738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-2953421283.4223738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-12305922.01425989</v>
      </c>
      <c r="L2038" s="444">
        <f t="shared" ca="1" si="119"/>
        <v>-2965727205.4366336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-2965727205.4366336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-12357196.689319307</v>
      </c>
      <c r="L2039" s="444">
        <f t="shared" ca="1" si="119"/>
        <v>-2978084402.1259527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-2978084402.1259527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-12408685.008858137</v>
      </c>
      <c r="L2040" s="444">
        <f t="shared" ca="1" si="119"/>
        <v>-2990493087.1348109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-2990493087.1348109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-12460387.863061711</v>
      </c>
      <c r="L2041" s="444">
        <f t="shared" ca="1" si="119"/>
        <v>-3002953474.9978728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-3002953474.9978728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-12512306.14582447</v>
      </c>
      <c r="L2042" s="444">
        <f t="shared" ca="1" si="119"/>
        <v>-3015465781.1436973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-3015465781.1436973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-12564440.754765404</v>
      </c>
      <c r="L2043" s="444">
        <f t="shared" ca="1" si="119"/>
        <v>-3028030221.8984628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-3028030221.8984628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-12616792.591243595</v>
      </c>
      <c r="L2044" s="444">
        <f t="shared" ca="1" si="119"/>
        <v>-3040647014.4897065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-3040647014.4897065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-12669362.560373778</v>
      </c>
      <c r="L2045" s="444">
        <f t="shared" ca="1" si="119"/>
        <v>-3053316377.0500803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-3053316377.0500803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-12722151.571042001</v>
      </c>
      <c r="L2046" s="444">
        <f t="shared" ca="1" si="119"/>
        <v>-3066038528.6211224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-3066038528.6211224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-12775160.535921343</v>
      </c>
      <c r="L2047" s="444">
        <f t="shared" ca="1" si="119"/>
        <v>-3078813689.1570439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-3078813689.1570439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-12828390.371487683</v>
      </c>
      <c r="L2048" s="444">
        <f t="shared" ref="L2048:L2302" ca="1" si="124">I2048-J2048+K2048</f>
        <v>-3091642079.5285316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-3091642079.5285316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-12881841.998035548</v>
      </c>
      <c r="L2049" s="444">
        <f t="shared" ca="1" si="124"/>
        <v>-3104523921.526567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-3104523921.526567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-12935516.339694029</v>
      </c>
      <c r="L2050" s="444">
        <f t="shared" ca="1" si="124"/>
        <v>-3117459437.866261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-3117459437.866261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-12989414.324442754</v>
      </c>
      <c r="L2051" s="444">
        <f t="shared" ca="1" si="124"/>
        <v>-3130448852.1907039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-3130448852.1907039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-13043536.884127934</v>
      </c>
      <c r="L2052" s="444">
        <f t="shared" ca="1" si="124"/>
        <v>-3143492389.074832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-3143492389.074832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-13097884.954478467</v>
      </c>
      <c r="L2053" s="444">
        <f t="shared" ca="1" si="124"/>
        <v>-3156590274.0293102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-3156590274.0293102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-13152459.475122126</v>
      </c>
      <c r="L2054" s="444">
        <f t="shared" ca="1" si="124"/>
        <v>-3169742733.5044322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-3169742733.5044322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-13207261.389601801</v>
      </c>
      <c r="L2055" s="444">
        <f t="shared" ca="1" si="124"/>
        <v>-3182949994.8940339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-3182949994.8940339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-13262291.645391807</v>
      </c>
      <c r="L2056" s="444">
        <f t="shared" ca="1" si="124"/>
        <v>-3196212286.5394258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-3196212286.5394258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-13317551.193914274</v>
      </c>
      <c r="L2057" s="444">
        <f t="shared" ca="1" si="124"/>
        <v>-3209529837.7333403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-3209529837.7333403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-13373040.990555584</v>
      </c>
      <c r="L2058" s="444">
        <f t="shared" ca="1" si="124"/>
        <v>-3222902878.723896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-3222902878.723896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-13428761.994682901</v>
      </c>
      <c r="L2059" s="444">
        <f t="shared" ca="1" si="124"/>
        <v>-3236331640.7185788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-3236331640.7185788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-13484715.169660745</v>
      </c>
      <c r="L2060" s="444">
        <f t="shared" ca="1" si="124"/>
        <v>-3249816355.8882394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-3249816355.8882394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-13540901.482867664</v>
      </c>
      <c r="L2061" s="444">
        <f t="shared" ca="1" si="124"/>
        <v>-3263357257.3711071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-3263357257.3711071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-13597321.905712945</v>
      </c>
      <c r="L2062" s="444">
        <f t="shared" ca="1" si="124"/>
        <v>-3276954579.2768202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-3276954579.2768202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-13653977.413653417</v>
      </c>
      <c r="L2063" s="444">
        <f t="shared" ca="1" si="124"/>
        <v>-3290608556.6904736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-3290608556.6904736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-13710868.986210307</v>
      </c>
      <c r="L2064" s="444">
        <f t="shared" ca="1" si="124"/>
        <v>-3304319425.6766839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-3304319425.6766839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-13767997.606986182</v>
      </c>
      <c r="L2065" s="444">
        <f t="shared" ca="1" si="124"/>
        <v>-3318087423.2836699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-3318087423.2836699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-13825364.263681957</v>
      </c>
      <c r="L2066" s="444">
        <f t="shared" ca="1" si="124"/>
        <v>-3331912787.5473518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-3331912787.5473518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-13882969.948113965</v>
      </c>
      <c r="L2067" s="444">
        <f t="shared" ca="1" si="124"/>
        <v>-3345795757.4954658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-3345795757.4954658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-13940815.656231109</v>
      </c>
      <c r="L2068" s="444">
        <f t="shared" ca="1" si="124"/>
        <v>-3359736573.1516967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-3359736573.1516967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-13998902.388132069</v>
      </c>
      <c r="L2069" s="444">
        <f t="shared" ca="1" si="124"/>
        <v>-3373735475.5398288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-3373735475.5398288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-14057231.148082618</v>
      </c>
      <c r="L2070" s="444">
        <f t="shared" ca="1" si="124"/>
        <v>-3387792706.6879115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-3387792706.6879115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-14115802.944532964</v>
      </c>
      <c r="L2071" s="444">
        <f t="shared" ca="1" si="124"/>
        <v>-3401908509.6324444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-3401908509.6324444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-14174618.790135184</v>
      </c>
      <c r="L2072" s="444">
        <f t="shared" ca="1" si="124"/>
        <v>-3416083128.4225798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-3416083128.4225798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-14233679.701760748</v>
      </c>
      <c r="L2073" s="444">
        <f t="shared" ca="1" si="124"/>
        <v>-3430316808.1243405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-3430316808.1243405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-14292986.700518085</v>
      </c>
      <c r="L2074" s="444">
        <f t="shared" ca="1" si="124"/>
        <v>-3444609794.8248587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-3444609794.8248587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-14352540.811770244</v>
      </c>
      <c r="L2075" s="444">
        <f t="shared" ca="1" si="124"/>
        <v>-3458962335.6366291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-3458962335.6366291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-14412343.065152621</v>
      </c>
      <c r="L2076" s="444">
        <f t="shared" ca="1" si="124"/>
        <v>-3473374678.7017817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-3473374678.7017817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-14472394.494590757</v>
      </c>
      <c r="L2077" s="444">
        <f t="shared" ca="1" si="124"/>
        <v>-3487847073.1963725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-3487847073.1963725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-14532696.138318216</v>
      </c>
      <c r="L2078" s="444">
        <f t="shared" ca="1" si="124"/>
        <v>-3502379769.3346906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-3502379769.3346906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-14593249.038894543</v>
      </c>
      <c r="L2079" s="444">
        <f t="shared" ca="1" si="124"/>
        <v>-3516973018.3735852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-3516973018.3735852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-14654054.243223272</v>
      </c>
      <c r="L2080" s="444">
        <f t="shared" ca="1" si="124"/>
        <v>-3531627072.6168084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-3531627072.6168084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-14715112.802570038</v>
      </c>
      <c r="L2081" s="444">
        <f t="shared" ca="1" si="124"/>
        <v>-3546342185.4193783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-3546342185.4193783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-14776425.772580743</v>
      </c>
      <c r="L2082" s="444">
        <f t="shared" ca="1" si="124"/>
        <v>-3561118611.1919589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-3561118611.1919589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-14837994.213299826</v>
      </c>
      <c r="L2083" s="444">
        <f t="shared" ca="1" si="124"/>
        <v>-3575956605.4052587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-3575956605.4052587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-14899819.189188577</v>
      </c>
      <c r="L2084" s="444">
        <f t="shared" ca="1" si="124"/>
        <v>-3590856424.5944471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-3590856424.5944471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-14961901.769143531</v>
      </c>
      <c r="L2085" s="444">
        <f t="shared" ca="1" si="124"/>
        <v>-3605818326.3635907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-3605818326.3635907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-15024243.02651496</v>
      </c>
      <c r="L2086" s="444">
        <f t="shared" ca="1" si="124"/>
        <v>-3620842569.3901057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-3620842569.3901057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-15086844.039125441</v>
      </c>
      <c r="L2087" s="444">
        <f t="shared" ca="1" si="124"/>
        <v>-3635929413.4292312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-3635929413.4292312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-15149705.889288463</v>
      </c>
      <c r="L2088" s="444">
        <f t="shared" ca="1" si="124"/>
        <v>-3651079119.3185196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-3651079119.3185196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-15212829.663827164</v>
      </c>
      <c r="L2089" s="444">
        <f t="shared" ca="1" si="124"/>
        <v>-3666291948.9823465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-3666291948.9823465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-15276216.454093112</v>
      </c>
      <c r="L2090" s="444">
        <f t="shared" ca="1" si="124"/>
        <v>-3681568165.4364395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-3681568165.4364395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-15339867.355985163</v>
      </c>
      <c r="L2091" s="444">
        <f t="shared" ca="1" si="124"/>
        <v>-3696908032.7924247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-3696908032.7924247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-15403783.469968438</v>
      </c>
      <c r="L2092" s="444">
        <f t="shared" ca="1" si="124"/>
        <v>-3712311816.262393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-3712311816.262393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-15467965.901093306</v>
      </c>
      <c r="L2093" s="444">
        <f t="shared" ca="1" si="124"/>
        <v>-3727779782.1634865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-3727779782.1634865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-15532415.759014526</v>
      </c>
      <c r="L2094" s="444">
        <f t="shared" ca="1" si="124"/>
        <v>-3743312197.9225011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-3743312197.9225011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-15597134.158010421</v>
      </c>
      <c r="L2095" s="444">
        <f t="shared" ca="1" si="124"/>
        <v>-3758909332.0805116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-3758909332.0805116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-15662122.217002129</v>
      </c>
      <c r="L2096" s="444">
        <f t="shared" ca="1" si="124"/>
        <v>-3774571454.2975135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-3774571454.2975135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-15727381.059572972</v>
      </c>
      <c r="L2097" s="444">
        <f t="shared" ca="1" si="124"/>
        <v>-3790298835.3570867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-3790298835.3570867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-15792911.81398786</v>
      </c>
      <c r="L2098" s="444">
        <f t="shared" ca="1" si="124"/>
        <v>-3806091747.1710744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-3806091747.1710744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-15858715.613212809</v>
      </c>
      <c r="L2099" s="444">
        <f t="shared" ca="1" si="124"/>
        <v>-3821950462.784287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-3821950462.784287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-15924793.594934531</v>
      </c>
      <c r="L2100" s="444">
        <f t="shared" ca="1" si="124"/>
        <v>-3837875256.3792214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-3837875256.3792214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-15991146.90158009</v>
      </c>
      <c r="L2101" s="444">
        <f t="shared" ca="1" si="124"/>
        <v>-3853866403.2808013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-3853866403.2808013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-16057776.680336669</v>
      </c>
      <c r="L2102" s="444">
        <f t="shared" ca="1" si="124"/>
        <v>-3869924179.9611378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-3869924179.9611378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-16124684.083171407</v>
      </c>
      <c r="L2103" s="444">
        <f t="shared" ca="1" si="124"/>
        <v>-3886048864.0443091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-3886048864.0443091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-16191870.266851289</v>
      </c>
      <c r="L2104" s="444">
        <f t="shared" ca="1" si="124"/>
        <v>-3902240734.3111606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-3902240734.3111606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-16259336.392963167</v>
      </c>
      <c r="L2105" s="444">
        <f t="shared" ca="1" si="124"/>
        <v>-3918500070.7041235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-3918500070.7041235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-16327083.627933847</v>
      </c>
      <c r="L2106" s="444">
        <f t="shared" ca="1" si="124"/>
        <v>-3934827154.3320575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-3934827154.3320575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-16395113.143050238</v>
      </c>
      <c r="L2107" s="444">
        <f t="shared" ca="1" si="124"/>
        <v>-3951222267.4751077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-3951222267.4751077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-16463426.114479614</v>
      </c>
      <c r="L2108" s="444">
        <f t="shared" ca="1" si="124"/>
        <v>-3967685693.5895872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-3967685693.5895872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-16532023.723289946</v>
      </c>
      <c r="L2109" s="444">
        <f t="shared" ca="1" si="124"/>
        <v>-3984217717.3128772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-3984217717.3128772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-16600907.155470321</v>
      </c>
      <c r="L2110" s="444">
        <f t="shared" ca="1" si="124"/>
        <v>-4000818624.4683475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-4000818624.4683475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-16670077.601951446</v>
      </c>
      <c r="L2111" s="444">
        <f t="shared" ca="1" si="124"/>
        <v>-4017488702.0702991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-4017488702.0702991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-16739536.258626247</v>
      </c>
      <c r="L2112" s="444">
        <f t="shared" ca="1" si="124"/>
        <v>-4034228238.3289256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-4034228238.3289256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-16809284.326370522</v>
      </c>
      <c r="L2113" s="444">
        <f t="shared" ca="1" si="124"/>
        <v>-4051037522.6552963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-4051037522.6552963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-16879323.011063736</v>
      </c>
      <c r="L2114" s="444">
        <f t="shared" ca="1" si="124"/>
        <v>-4067916845.6663599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-4067916845.6663599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-16949653.523609832</v>
      </c>
      <c r="L2115" s="444">
        <f t="shared" ca="1" si="124"/>
        <v>-4084866499.1899695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-4084866499.1899695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-17020277.079958208</v>
      </c>
      <c r="L2116" s="444">
        <f t="shared" ca="1" si="124"/>
        <v>-4101886776.269928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-4101886776.269928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-17091194.901124701</v>
      </c>
      <c r="L2117" s="444">
        <f t="shared" ca="1" si="124"/>
        <v>-4118977971.1710525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-4118977971.1710525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-17162408.213212721</v>
      </c>
      <c r="L2118" s="444">
        <f t="shared" ca="1" si="124"/>
        <v>-4136140379.3842649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-4136140379.3842649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-17233918.247434437</v>
      </c>
      <c r="L2119" s="444">
        <f t="shared" ca="1" si="124"/>
        <v>-4153374297.6316996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-4153374297.6316996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-17305726.240132082</v>
      </c>
      <c r="L2120" s="444">
        <f t="shared" ca="1" si="124"/>
        <v>-4170680023.8718314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-4170680023.8718314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-17377833.432799298</v>
      </c>
      <c r="L2121" s="444">
        <f t="shared" ca="1" si="124"/>
        <v>-4188057857.3046308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-4188057857.3046308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-17450241.072102629</v>
      </c>
      <c r="L2122" s="444">
        <f t="shared" ca="1" si="124"/>
        <v>-4205508098.3767333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-4205508098.3767333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-17522950.409903057</v>
      </c>
      <c r="L2123" s="444">
        <f t="shared" ca="1" si="124"/>
        <v>-4223031048.7866364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-4223031048.7866364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-17595962.703277651</v>
      </c>
      <c r="L2124" s="444">
        <f t="shared" ca="1" si="124"/>
        <v>-4240627011.4899139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-4240627011.4899139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-17669279.214541309</v>
      </c>
      <c r="L2125" s="444">
        <f t="shared" ca="1" si="124"/>
        <v>-4258296290.7044554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-4258296290.7044554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-17742901.211268563</v>
      </c>
      <c r="L2126" s="444">
        <f t="shared" ca="1" si="124"/>
        <v>-4276039191.9157238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-4276039191.9157238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-17816829.966315515</v>
      </c>
      <c r="L2127" s="444">
        <f t="shared" ca="1" si="124"/>
        <v>-4293856021.8820395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-4293856021.8820395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-17891066.757841833</v>
      </c>
      <c r="L2128" s="444">
        <f t="shared" ca="1" si="124"/>
        <v>-4311747088.6398811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-4311747088.6398811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-17965612.869332839</v>
      </c>
      <c r="L2129" s="444">
        <f t="shared" ca="1" si="124"/>
        <v>-4329712701.5092144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-4329712701.5092144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-18040469.589621726</v>
      </c>
      <c r="L2130" s="444">
        <f t="shared" ca="1" si="124"/>
        <v>-4347753171.0988359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-4347753171.0988359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-18115638.212911814</v>
      </c>
      <c r="L2131" s="444">
        <f t="shared" ca="1" si="124"/>
        <v>-4365868809.3117476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-4365868809.3117476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-18191120.038798947</v>
      </c>
      <c r="L2132" s="444">
        <f t="shared" ca="1" si="124"/>
        <v>-4384059929.3505468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-4384059929.3505468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-18266916.372293945</v>
      </c>
      <c r="L2133" s="444">
        <f t="shared" ca="1" si="124"/>
        <v>-4402326845.7228403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-4402326845.7228403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-18343028.523845166</v>
      </c>
      <c r="L2134" s="444">
        <f t="shared" ca="1" si="124"/>
        <v>-4420669874.246685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-4420669874.246685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-18419457.809361186</v>
      </c>
      <c r="L2135" s="444">
        <f t="shared" ca="1" si="124"/>
        <v>-4439089332.0560465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-4439089332.0560465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-18496205.550233528</v>
      </c>
      <c r="L2136" s="444">
        <f t="shared" ca="1" si="124"/>
        <v>-4457585537.6062803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-4457585537.6062803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-18573273.073359501</v>
      </c>
      <c r="L2137" s="444">
        <f t="shared" ca="1" si="124"/>
        <v>-4476158810.6796398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-4476158810.6796398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-18650661.711165167</v>
      </c>
      <c r="L2138" s="444">
        <f t="shared" ca="1" si="124"/>
        <v>-4494809472.3908052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-4494809472.3908052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-18728372.801628355</v>
      </c>
      <c r="L2139" s="444">
        <f t="shared" ca="1" si="124"/>
        <v>-4513537845.1924334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-4513537845.1924334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-18806407.688301805</v>
      </c>
      <c r="L2140" s="444">
        <f t="shared" ca="1" si="124"/>
        <v>-4532344252.8807354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-4532344252.8807354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-18884767.720336396</v>
      </c>
      <c r="L2141" s="444">
        <f t="shared" ca="1" si="124"/>
        <v>-4551229020.6010714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-4551229020.6010714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-18963454.252504464</v>
      </c>
      <c r="L2142" s="444">
        <f t="shared" ca="1" si="124"/>
        <v>-4570192474.8535757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-4570192474.8535757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-19042468.64522323</v>
      </c>
      <c r="L2143" s="444">
        <f t="shared" ca="1" si="124"/>
        <v>-4589234943.4987993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-4589234943.4987993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-19121812.264578331</v>
      </c>
      <c r="L2144" s="444">
        <f t="shared" ca="1" si="124"/>
        <v>-4608356755.7633772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-4608356755.7633772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-19201486.482347406</v>
      </c>
      <c r="L2145" s="444">
        <f t="shared" ca="1" si="124"/>
        <v>-4627558242.2457247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-4627558242.2457247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-19281492.676023852</v>
      </c>
      <c r="L2146" s="444">
        <f t="shared" ca="1" si="124"/>
        <v>-4646839734.9217482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-4646839734.9217482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-19361832.228840616</v>
      </c>
      <c r="L2147" s="444">
        <f t="shared" ca="1" si="124"/>
        <v>-4666201567.150589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-4666201567.150589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-19442506.529794119</v>
      </c>
      <c r="L2148" s="444">
        <f t="shared" ca="1" si="124"/>
        <v>-4685644073.6803827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-4685644073.6803827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-19523516.973668262</v>
      </c>
      <c r="L2149" s="444">
        <f t="shared" ca="1" si="124"/>
        <v>-4705167590.6540508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-4705167590.6540508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-19604864.961058546</v>
      </c>
      <c r="L2150" s="444">
        <f t="shared" ca="1" si="124"/>
        <v>-4724772455.6151094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-4724772455.6151094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-19686551.898396291</v>
      </c>
      <c r="L2151" s="444">
        <f t="shared" ca="1" si="124"/>
        <v>-4744459007.5135059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-4744459007.5135059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-19768579.197972942</v>
      </c>
      <c r="L2152" s="444">
        <f t="shared" ca="1" si="124"/>
        <v>-4764227586.7114792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-4764227586.7114792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-19850948.277964495</v>
      </c>
      <c r="L2153" s="444">
        <f t="shared" ca="1" si="124"/>
        <v>-4784078534.9894438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-4784078534.9894438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-19933660.562456015</v>
      </c>
      <c r="L2154" s="444">
        <f t="shared" ca="1" si="124"/>
        <v>-4804012195.5518999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-4804012195.5518999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-20016717.481466249</v>
      </c>
      <c r="L2155" s="444">
        <f t="shared" ca="1" si="124"/>
        <v>-4824028913.0333662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-4824028913.0333662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-20100120.470972359</v>
      </c>
      <c r="L2156" s="444">
        <f t="shared" ca="1" si="124"/>
        <v>-4844129033.5043383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-4844129033.5043383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-20183870.972934742</v>
      </c>
      <c r="L2157" s="444">
        <f t="shared" ca="1" si="124"/>
        <v>-4864312904.477273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-4864312904.477273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-20267970.435321972</v>
      </c>
      <c r="L2158" s="444">
        <f t="shared" ca="1" si="124"/>
        <v>-4884580874.9125948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-4884580874.9125948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-20352420.312135812</v>
      </c>
      <c r="L2159" s="444">
        <f t="shared" ca="1" si="124"/>
        <v>-4904933295.2247305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-4904933295.2247305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-20437222.063436378</v>
      </c>
      <c r="L2160" s="444">
        <f t="shared" ca="1" si="124"/>
        <v>-4925370517.288167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-4925370517.288167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-20522377.155367363</v>
      </c>
      <c r="L2161" s="444">
        <f t="shared" ca="1" si="124"/>
        <v>-4945892894.4435339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-4945892894.4435339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-20607887.06018139</v>
      </c>
      <c r="L2162" s="444">
        <f t="shared" ca="1" si="124"/>
        <v>-4966500781.5037155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-4966500781.5037155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-20693753.25626548</v>
      </c>
      <c r="L2163" s="444">
        <f t="shared" ca="1" si="124"/>
        <v>-4987194534.7599812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-4987194534.7599812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-20779977.228166588</v>
      </c>
      <c r="L2164" s="444">
        <f t="shared" ca="1" si="124"/>
        <v>-5007974511.9881477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-5007974511.9881477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-20866560.466617282</v>
      </c>
      <c r="L2165" s="444">
        <f t="shared" ca="1" si="124"/>
        <v>-5028841072.4547653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-5028841072.4547653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-20953504.468561523</v>
      </c>
      <c r="L2166" s="444">
        <f t="shared" ca="1" si="124"/>
        <v>-5049794576.9233265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-5049794576.9233265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-21040810.737180527</v>
      </c>
      <c r="L2167" s="444">
        <f t="shared" ca="1" si="124"/>
        <v>-5070835387.6605072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-5070835387.6605072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-21128480.781918779</v>
      </c>
      <c r="L2168" s="444">
        <f t="shared" ca="1" si="124"/>
        <v>-5091963868.4424257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-5091963868.4424257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-21216516.118510108</v>
      </c>
      <c r="L2169" s="444">
        <f t="shared" ca="1" si="124"/>
        <v>-5113180384.560936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-5113180384.560936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-21304918.269003898</v>
      </c>
      <c r="L2170" s="444">
        <f t="shared" ca="1" si="124"/>
        <v>-5134485302.8299398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-5134485302.8299398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-21393688.761791416</v>
      </c>
      <c r="L2171" s="444">
        <f t="shared" ca="1" si="124"/>
        <v>-5155878991.5917311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-5155878991.5917311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-21482829.131632213</v>
      </c>
      <c r="L2172" s="444">
        <f t="shared" ca="1" si="124"/>
        <v>-5177361820.7233629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-5177361820.7233629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-21572340.919680677</v>
      </c>
      <c r="L2173" s="444">
        <f t="shared" ca="1" si="124"/>
        <v>-5198934161.6430435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-5198934161.6430435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-21662225.673512682</v>
      </c>
      <c r="L2174" s="444">
        <f t="shared" ca="1" si="124"/>
        <v>-5220596387.316556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-5220596387.316556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-21752484.947152317</v>
      </c>
      <c r="L2175" s="444">
        <f t="shared" ca="1" si="124"/>
        <v>-5242348872.2637081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-5242348872.2637081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-21843120.301098783</v>
      </c>
      <c r="L2176" s="444">
        <f t="shared" ca="1" si="124"/>
        <v>-5264191992.5648069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-5264191992.5648069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-21934133.302353363</v>
      </c>
      <c r="L2177" s="444">
        <f t="shared" ca="1" si="124"/>
        <v>-5286126125.8671598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-5286126125.8671598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-22025525.524446499</v>
      </c>
      <c r="L2178" s="444">
        <f t="shared" ca="1" si="124"/>
        <v>-5308151651.3916063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-5308151651.3916063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-22117298.547465026</v>
      </c>
      <c r="L2179" s="444">
        <f t="shared" ca="1" si="124"/>
        <v>-5330268949.9390717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-5330268949.9390717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-22209453.958079465</v>
      </c>
      <c r="L2180" s="444">
        <f t="shared" ca="1" si="124"/>
        <v>-5352478403.897151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-5352478403.897151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-22301993.349571463</v>
      </c>
      <c r="L2181" s="444">
        <f t="shared" ca="1" si="124"/>
        <v>-5374780397.2467222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-5374780397.2467222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-22394918.321861342</v>
      </c>
      <c r="L2182" s="444">
        <f t="shared" ca="1" si="124"/>
        <v>-5397175315.5685835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-5397175315.5685835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-22488230.481535763</v>
      </c>
      <c r="L2183" s="444">
        <f t="shared" ca="1" si="124"/>
        <v>-5419663546.0501194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-5419663546.0501194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-22581931.441875499</v>
      </c>
      <c r="L2184" s="444">
        <f t="shared" ca="1" si="124"/>
        <v>-5442245477.4919949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-5442245477.4919949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-22676022.822883312</v>
      </c>
      <c r="L2185" s="444">
        <f t="shared" ca="1" si="124"/>
        <v>-5464921500.3148785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-5464921500.3148785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-22770506.251311995</v>
      </c>
      <c r="L2186" s="444">
        <f t="shared" ca="1" si="124"/>
        <v>-5487692006.5661907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-5487692006.5661907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-22865383.36069246</v>
      </c>
      <c r="L2187" s="444">
        <f t="shared" ca="1" si="124"/>
        <v>-5510557389.9268827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-5510557389.9268827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-22960655.79136201</v>
      </c>
      <c r="L2188" s="444">
        <f t="shared" ca="1" si="124"/>
        <v>-5533518045.7182446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-5533518045.7182446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-23056325.190492686</v>
      </c>
      <c r="L2189" s="444">
        <f t="shared" ca="1" si="124"/>
        <v>-5556574370.9087372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-5556574370.9087372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-23152393.21211974</v>
      </c>
      <c r="L2190" s="444">
        <f t="shared" ca="1" si="124"/>
        <v>-5579726764.1208572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-5579726764.1208572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-23248861.517170239</v>
      </c>
      <c r="L2191" s="444">
        <f t="shared" ca="1" si="124"/>
        <v>-5602975625.6380272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-5602975625.6380272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-23345731.773491781</v>
      </c>
      <c r="L2192" s="444">
        <f t="shared" ca="1" si="124"/>
        <v>-5626321357.4115191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-5626321357.4115191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-23443005.65588133</v>
      </c>
      <c r="L2193" s="444">
        <f t="shared" ca="1" si="124"/>
        <v>-5649764363.0674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-5649764363.0674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-23540684.846114166</v>
      </c>
      <c r="L2194" s="444">
        <f t="shared" ca="1" si="124"/>
        <v>-5673305047.9135141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-5673305047.9135141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-23638771.032972977</v>
      </c>
      <c r="L2195" s="444">
        <f t="shared" ca="1" si="124"/>
        <v>-5696943818.9464874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-5696943818.9464874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-23737265.912277032</v>
      </c>
      <c r="L2196" s="444">
        <f t="shared" ca="1" si="124"/>
        <v>-5720681084.8587646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-5720681084.8587646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-23836171.18691152</v>
      </c>
      <c r="L2197" s="444">
        <f t="shared" ca="1" si="124"/>
        <v>-5744517256.0456762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-5744517256.0456762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-23935488.566856984</v>
      </c>
      <c r="L2198" s="444">
        <f t="shared" ca="1" si="124"/>
        <v>-5768452744.6125336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-5768452744.6125336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-24035219.769218888</v>
      </c>
      <c r="L2199" s="444">
        <f t="shared" ca="1" si="124"/>
        <v>-5792487964.381752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-5792487964.381752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-24135366.518257301</v>
      </c>
      <c r="L2200" s="444">
        <f t="shared" ca="1" si="124"/>
        <v>-5816623330.9000092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-5816623330.9000092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-24235930.545416705</v>
      </c>
      <c r="L2201" s="444">
        <f t="shared" ca="1" si="124"/>
        <v>-5840859261.445426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-5840859261.445426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-24336913.589355942</v>
      </c>
      <c r="L2202" s="444">
        <f t="shared" ca="1" si="124"/>
        <v>-5865196175.0347815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-5865196175.0347815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-24438317.395978257</v>
      </c>
      <c r="L2203" s="444">
        <f t="shared" ca="1" si="124"/>
        <v>-5889634492.4307594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-5889634492.4307594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-24540143.718461499</v>
      </c>
      <c r="L2204" s="444">
        <f t="shared" ca="1" si="124"/>
        <v>-5914174636.1492205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-5914174636.1492205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-24642394.317288417</v>
      </c>
      <c r="L2205" s="444">
        <f t="shared" ca="1" si="124"/>
        <v>-5938817030.4665089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-5938817030.4665089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-24745070.960277122</v>
      </c>
      <c r="L2206" s="444">
        <f t="shared" ca="1" si="124"/>
        <v>-5963562101.4267864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-5963562101.4267864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-24848175.422611609</v>
      </c>
      <c r="L2207" s="444">
        <f t="shared" ca="1" si="124"/>
        <v>-5988410276.8493977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-5988410276.8493977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-24951709.48687249</v>
      </c>
      <c r="L2208" s="444">
        <f t="shared" ca="1" si="124"/>
        <v>-6013361986.3362703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-6013361986.3362703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-25055674.943067793</v>
      </c>
      <c r="L2209" s="444">
        <f t="shared" ca="1" si="124"/>
        <v>-6038417661.2793379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-6038417661.2793379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-25160073.588663906</v>
      </c>
      <c r="L2210" s="444">
        <f t="shared" ca="1" si="124"/>
        <v>-6063577734.8680019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-6063577734.8680019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-25264907.228616673</v>
      </c>
      <c r="L2211" s="444">
        <f t="shared" ca="1" si="124"/>
        <v>-6088842642.0966187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-6088842642.0966187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-25370177.675402578</v>
      </c>
      <c r="L2212" s="444">
        <f t="shared" ca="1" si="124"/>
        <v>-6114212819.7720213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-6114212819.7720213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-25475886.749050088</v>
      </c>
      <c r="L2213" s="444">
        <f t="shared" ca="1" si="124"/>
        <v>-6139688706.5210714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-6139688706.5210714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-25582036.277171131</v>
      </c>
      <c r="L2214" s="444">
        <f t="shared" ca="1" si="124"/>
        <v>-6165270742.7982426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-6165270742.7982426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-25688628.094992679</v>
      </c>
      <c r="L2215" s="444">
        <f t="shared" ca="1" si="124"/>
        <v>-6190959370.8932352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-6190959370.8932352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-25795664.045388479</v>
      </c>
      <c r="L2216" s="444">
        <f t="shared" ca="1" si="124"/>
        <v>-6216755034.9386234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-6216755034.9386234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-25903145.97891093</v>
      </c>
      <c r="L2217" s="444">
        <f t="shared" ca="1" si="124"/>
        <v>-6242658180.9175348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-6242658180.9175348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-26011075.753823061</v>
      </c>
      <c r="L2218" s="444">
        <f t="shared" ca="1" si="124"/>
        <v>-6268669256.6713581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-6268669256.6713581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-26119455.236130659</v>
      </c>
      <c r="L2219" s="444">
        <f t="shared" ca="1" si="124"/>
        <v>-6294788711.9074888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-6294788711.9074888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-26228286.299614538</v>
      </c>
      <c r="L2220" s="444">
        <f t="shared" ca="1" si="124"/>
        <v>-6321016998.2071037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-6321016998.2071037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-26337570.825862933</v>
      </c>
      <c r="L2221" s="444">
        <f t="shared" ca="1" si="124"/>
        <v>-6347354569.0329666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-6347354569.0329666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-26447310.704304028</v>
      </c>
      <c r="L2222" s="444">
        <f t="shared" ca="1" si="124"/>
        <v>-6373801879.7372704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-6373801879.7372704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-26557507.832238626</v>
      </c>
      <c r="L2223" s="444">
        <f t="shared" ca="1" si="124"/>
        <v>-6400359387.5695086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-6400359387.5695086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-26668164.114872951</v>
      </c>
      <c r="L2224" s="444">
        <f t="shared" ca="1" si="124"/>
        <v>-6427027551.6843815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-6427027551.6843815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-26779281.465351589</v>
      </c>
      <c r="L2225" s="444">
        <f t="shared" ca="1" si="124"/>
        <v>-6453806833.1497335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-6453806833.1497335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-26890861.804790556</v>
      </c>
      <c r="L2226" s="444">
        <f t="shared" ca="1" si="124"/>
        <v>-6480697694.954524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-6480697694.954524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-27002907.062310517</v>
      </c>
      <c r="L2227" s="444">
        <f t="shared" ca="1" si="124"/>
        <v>-6507700602.0168343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-6507700602.0168343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-27115419.175070141</v>
      </c>
      <c r="L2228" s="444">
        <f t="shared" ca="1" si="124"/>
        <v>-6534816021.1919041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-6534816021.1919041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-27228400.088299599</v>
      </c>
      <c r="L2229" s="444">
        <f t="shared" ca="1" si="124"/>
        <v>-6562044421.2802038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-6562044421.2802038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-27341851.755334184</v>
      </c>
      <c r="L2230" s="444">
        <f t="shared" ca="1" si="124"/>
        <v>-6589386273.0355377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-6589386273.0355377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-27455776.137648072</v>
      </c>
      <c r="L2231" s="444">
        <f t="shared" ca="1" si="124"/>
        <v>-6616842049.1731853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-6616842049.1731853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-27570175.204888273</v>
      </c>
      <c r="L2232" s="444">
        <f t="shared" ca="1" si="124"/>
        <v>-6644412224.3780737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-6644412224.3780737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-27685050.93490864</v>
      </c>
      <c r="L2233" s="444">
        <f t="shared" ca="1" si="124"/>
        <v>-6672097275.3129826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-6672097275.3129826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-27800405.313804094</v>
      </c>
      <c r="L2234" s="444">
        <f t="shared" ca="1" si="124"/>
        <v>-6699897680.6267862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-6699897680.6267862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-27916240.335944947</v>
      </c>
      <c r="L2235" s="444">
        <f t="shared" ca="1" si="124"/>
        <v>-6727813920.9627314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-6727813920.9627314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-28032558.004011378</v>
      </c>
      <c r="L2236" s="444">
        <f t="shared" ca="1" si="124"/>
        <v>-6755846478.9667425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-6755846478.9667425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-28149360.329028092</v>
      </c>
      <c r="L2237" s="444">
        <f t="shared" ca="1" si="124"/>
        <v>-6783995839.2957706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-6783995839.2957706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-28266649.330399044</v>
      </c>
      <c r="L2238" s="444">
        <f t="shared" ca="1" si="124"/>
        <v>-6812262488.6261702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-6812262488.6261702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-28384427.035942376</v>
      </c>
      <c r="L2239" s="444">
        <f t="shared" ca="1" si="124"/>
        <v>-6840646915.6621122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-6840646915.6621122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-28502695.481925469</v>
      </c>
      <c r="L2240" s="444">
        <f t="shared" ca="1" si="124"/>
        <v>-6869149611.1440372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-6869149611.1440372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-28621456.71310015</v>
      </c>
      <c r="L2241" s="444">
        <f t="shared" ca="1" si="124"/>
        <v>-6897771067.8571377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-6897771067.8571377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-28740712.782738075</v>
      </c>
      <c r="L2242" s="444">
        <f t="shared" ca="1" si="124"/>
        <v>-6926511780.6398754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-6926511780.6398754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-28860465.752666146</v>
      </c>
      <c r="L2243" s="444">
        <f t="shared" ca="1" si="124"/>
        <v>-6955372246.3925419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-6955372246.3925419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-28980717.693302263</v>
      </c>
      <c r="L2244" s="444">
        <f t="shared" ca="1" si="124"/>
        <v>-6984352964.085844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-6984352964.085844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-29101470.683691017</v>
      </c>
      <c r="L2245" s="444">
        <f t="shared" ca="1" si="124"/>
        <v>-7013454434.7695351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-7013454434.7695351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-29222726.811539728</v>
      </c>
      <c r="L2246" s="444">
        <f t="shared" ca="1" si="124"/>
        <v>-7042677161.5810747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-7042677161.5810747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-29344488.173254479</v>
      </c>
      <c r="L2247" s="444">
        <f t="shared" ca="1" si="124"/>
        <v>-7072021649.7543287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-7072021649.7543287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-29466756.873976372</v>
      </c>
      <c r="L2248" s="444">
        <f t="shared" ca="1" si="124"/>
        <v>-7101488406.6283054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-7101488406.6283054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-29589535.027617939</v>
      </c>
      <c r="L2249" s="444">
        <f t="shared" ca="1" si="124"/>
        <v>-7131077941.6559238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-7131077941.6559238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-29712824.756899677</v>
      </c>
      <c r="L2250" s="444">
        <f t="shared" ca="1" si="124"/>
        <v>-7160790766.4128237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-7160790766.4128237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-29836628.193386763</v>
      </c>
      <c r="L2251" s="444">
        <f t="shared" ca="1" si="124"/>
        <v>-7190627394.6062107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-7190627394.6062107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-29960947.477525879</v>
      </c>
      <c r="L2252" s="444">
        <f t="shared" ca="1" si="124"/>
        <v>-7220588342.0837364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-7220588342.0837364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-30085784.758682236</v>
      </c>
      <c r="L2253" s="444">
        <f t="shared" ca="1" si="124"/>
        <v>-7250674126.8424187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-7250674126.8424187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-30211142.195176743</v>
      </c>
      <c r="L2254" s="444">
        <f t="shared" ca="1" si="124"/>
        <v>-7280885269.0375957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-7280885269.0375957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-30337021.954323318</v>
      </c>
      <c r="L2255" s="444">
        <f t="shared" ca="1" si="124"/>
        <v>-7311222290.9919195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-7311222290.9919195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-30463426.212466329</v>
      </c>
      <c r="L2256" s="444">
        <f t="shared" ca="1" si="124"/>
        <v>-7341685717.2043858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-7341685717.2043858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-30590357.15501827</v>
      </c>
      <c r="L2257" s="444">
        <f t="shared" ca="1" si="124"/>
        <v>-7372276074.3594036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-7372276074.3594036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-30717816.976497512</v>
      </c>
      <c r="L2258" s="444">
        <f t="shared" ca="1" si="124"/>
        <v>-7402993891.3359013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-7402993891.3359013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-30845807.880566254</v>
      </c>
      <c r="L2259" s="444">
        <f t="shared" ca="1" si="124"/>
        <v>-7433839699.2164679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-7433839699.2164679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-30974332.080068614</v>
      </c>
      <c r="L2260" s="444">
        <f t="shared" ca="1" si="124"/>
        <v>-7464814031.2965364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-7464814031.2965364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-31103391.797068901</v>
      </c>
      <c r="L2261" s="444">
        <f t="shared" ca="1" si="124"/>
        <v>-7495917423.093605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-7495917423.093605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-31232989.262890022</v>
      </c>
      <c r="L2262" s="444">
        <f t="shared" ca="1" si="124"/>
        <v>-7527150412.3564949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-7527150412.3564949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-31363126.718152061</v>
      </c>
      <c r="L2263" s="444">
        <f t="shared" ca="1" si="124"/>
        <v>-7558513539.0746469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-7558513539.0746469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-31493806.412811026</v>
      </c>
      <c r="L2264" s="444">
        <f t="shared" ca="1" si="124"/>
        <v>-7590007345.4874582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-7590007345.4874582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-31625030.606197741</v>
      </c>
      <c r="L2265" s="444">
        <f t="shared" ca="1" si="124"/>
        <v>-7621632376.0936556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-7621632376.0936556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-31756801.567056898</v>
      </c>
      <c r="L2266" s="444">
        <f t="shared" ca="1" si="124"/>
        <v>-7653389177.6607122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-7653389177.6607122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-31889121.573586304</v>
      </c>
      <c r="L2267" s="444">
        <f t="shared" ca="1" si="124"/>
        <v>-7685278299.2342987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-7685278299.2342987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-32021992.913476244</v>
      </c>
      <c r="L2268" s="444">
        <f t="shared" ca="1" si="124"/>
        <v>-7717300292.1477747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-7717300292.1477747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-32155417.88394906</v>
      </c>
      <c r="L2269" s="444">
        <f t="shared" ca="1" si="124"/>
        <v>-7749455710.031724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-7749455710.031724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-32289398.791798849</v>
      </c>
      <c r="L2270" s="444">
        <f t="shared" ca="1" si="124"/>
        <v>-7781745108.8235226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-7781745108.8235226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-32423937.953431349</v>
      </c>
      <c r="L2271" s="444">
        <f t="shared" ca="1" si="124"/>
        <v>-7814169046.7769537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-7814169046.7769537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-32559037.694903977</v>
      </c>
      <c r="L2272" s="444">
        <f t="shared" ca="1" si="124"/>
        <v>-7846728084.471858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-7846728084.471858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-32694700.351966076</v>
      </c>
      <c r="L2273" s="444">
        <f t="shared" ca="1" si="124"/>
        <v>-7879422784.8238239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-7879422784.8238239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-32830928.270099267</v>
      </c>
      <c r="L2274" s="444">
        <f t="shared" ca="1" si="124"/>
        <v>-7912253713.0939236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-7912253713.0939236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-32967723.80455802</v>
      </c>
      <c r="L2275" s="444">
        <f t="shared" ca="1" si="124"/>
        <v>-7945221436.8984814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-7945221436.8984814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-33105089.320410337</v>
      </c>
      <c r="L2276" s="444">
        <f t="shared" ca="1" si="124"/>
        <v>-7978326526.2188921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-7978326526.2188921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-33243027.192578718</v>
      </c>
      <c r="L2277" s="444">
        <f t="shared" ca="1" si="124"/>
        <v>-8011569553.4114704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-8011569553.4114704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-33381539.805881128</v>
      </c>
      <c r="L2278" s="444">
        <f t="shared" ca="1" si="124"/>
        <v>-8044951093.2173519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-8044951093.2173519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-33520629.5550723</v>
      </c>
      <c r="L2279" s="444">
        <f t="shared" ca="1" si="124"/>
        <v>-8078471722.7724237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-8078471722.7724237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-33660298.844885096</v>
      </c>
      <c r="L2280" s="444">
        <f t="shared" ca="1" si="124"/>
        <v>-8112132021.6173086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-8112132021.6173086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-33800550.090072118</v>
      </c>
      <c r="L2281" s="444">
        <f t="shared" ca="1" si="124"/>
        <v>-8145932571.7073803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-8145932571.7073803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-33941385.715447418</v>
      </c>
      <c r="L2282" s="444">
        <f t="shared" ca="1" si="124"/>
        <v>-8179873957.4228277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-8179873957.4228277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-34082808.155928448</v>
      </c>
      <c r="L2283" s="444">
        <f t="shared" ca="1" si="124"/>
        <v>-8213956765.5787563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-8213956765.5787563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-34224819.856578149</v>
      </c>
      <c r="L2284" s="444">
        <f t="shared" ca="1" si="124"/>
        <v>-8248181585.4353342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-8248181585.4353342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-34367423.272647232</v>
      </c>
      <c r="L2285" s="444">
        <f t="shared" ca="1" si="124"/>
        <v>-8282549008.7079811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-8282549008.7079811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-34510620.86961659</v>
      </c>
      <c r="L2286" s="444">
        <f t="shared" ca="1" si="124"/>
        <v>-8317059629.5775976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-8317059629.5775976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-34654415.123239987</v>
      </c>
      <c r="L2287" s="444">
        <f t="shared" ca="1" si="124"/>
        <v>-8351714044.7008371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-8351714044.7008371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-34798808.519586824</v>
      </c>
      <c r="L2288" s="444">
        <f t="shared" ca="1" si="124"/>
        <v>-8386512853.2204237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-8386512853.2204237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-34943803.5550851</v>
      </c>
      <c r="L2289" s="444">
        <f t="shared" ca="1" si="124"/>
        <v>-8421456656.7755089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-8421456656.7755089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-35089402.736564621</v>
      </c>
      <c r="L2290" s="444">
        <f t="shared" ca="1" si="124"/>
        <v>-8456546059.5120735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-8456546059.5120735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-35235608.581300303</v>
      </c>
      <c r="L2291" s="444">
        <f t="shared" ca="1" si="124"/>
        <v>-8491781668.0933743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-8491781668.0933743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-35382423.617055729</v>
      </c>
      <c r="L2292" s="444">
        <f t="shared" ca="1" si="124"/>
        <v>-8527164091.7104301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-8527164091.7104301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-35529850.382126793</v>
      </c>
      <c r="L2293" s="444">
        <f t="shared" ca="1" si="124"/>
        <v>-8562693942.092557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-8562693942.092557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-35677891.425385654</v>
      </c>
      <c r="L2294" s="444">
        <f t="shared" ca="1" si="124"/>
        <v>-8598371833.5179424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-8598371833.5179424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-35826549.306324758</v>
      </c>
      <c r="L2295" s="444">
        <f t="shared" ca="1" si="124"/>
        <v>-8634198382.8242664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-8634198382.8242664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-35975826.595101111</v>
      </c>
      <c r="L2296" s="444">
        <f t="shared" ca="1" si="124"/>
        <v>-8670174209.4193668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-8670174209.4193668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-36125725.872580692</v>
      </c>
      <c r="L2297" s="444">
        <f t="shared" ca="1" si="124"/>
        <v>-8706299935.2919483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-8706299935.2919483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-36276249.73038312</v>
      </c>
      <c r="L2298" s="444">
        <f t="shared" ca="1" si="124"/>
        <v>-8742576185.0223312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-8742576185.0223312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-36427400.770926379</v>
      </c>
      <c r="L2299" s="444">
        <f t="shared" ca="1" si="124"/>
        <v>-8779003585.7932568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-8779003585.7932568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-36579181.607471906</v>
      </c>
      <c r="L2300" s="444">
        <f t="shared" ca="1" si="124"/>
        <v>-8815582767.4007282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-8815582767.4007282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-36731594.864169702</v>
      </c>
      <c r="L2301" s="444">
        <f t="shared" ca="1" si="124"/>
        <v>-8852314362.2648983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-8852314362.2648983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-36884643.176103741</v>
      </c>
      <c r="L2302" s="444">
        <f t="shared" ca="1" si="124"/>
        <v>-8889199005.4410019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-8889199005.4410019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-37038329.189337507</v>
      </c>
      <c r="L2303" s="444">
        <f t="shared" ref="L2303:L2557" ca="1" si="129">I2303-J2303+K2303</f>
        <v>-8926237334.6303387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-8926237334.6303387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-37192655.560959741</v>
      </c>
      <c r="L2304" s="444">
        <f t="shared" ca="1" si="129"/>
        <v>-8963429990.1912975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-8963429990.1912975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-37347624.959130406</v>
      </c>
      <c r="L2305" s="444">
        <f t="shared" ca="1" si="129"/>
        <v>-9000777615.1504288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-9000777615.1504288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-37503240.063126788</v>
      </c>
      <c r="L2306" s="444">
        <f t="shared" ca="1" si="129"/>
        <v>-9038280855.2135563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-9038280855.2135563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-37659503.563389815</v>
      </c>
      <c r="L2307" s="444">
        <f t="shared" ca="1" si="129"/>
        <v>-9075940358.776947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-9075940358.776947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-37816418.161570609</v>
      </c>
      <c r="L2308" s="444">
        <f t="shared" ca="1" si="129"/>
        <v>-9113756776.9385185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-9113756776.9385185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-37973986.57057716</v>
      </c>
      <c r="L2309" s="444">
        <f t="shared" ca="1" si="129"/>
        <v>-9151730763.5090961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-9151730763.5090961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-38132211.514621235</v>
      </c>
      <c r="L2310" s="444">
        <f t="shared" ca="1" si="129"/>
        <v>-9189862975.0237179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-9189862975.0237179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-38291095.729265489</v>
      </c>
      <c r="L2311" s="444">
        <f t="shared" ca="1" si="129"/>
        <v>-9228154070.7529831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-9228154070.7529831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-38450641.96147076</v>
      </c>
      <c r="L2312" s="444">
        <f t="shared" ca="1" si="129"/>
        <v>-9266604712.7144547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-9266604712.7144547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-38610852.969643563</v>
      </c>
      <c r="L2313" s="444">
        <f t="shared" ca="1" si="129"/>
        <v>-9305215565.6840973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-9305215565.6840973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-38771731.523683742</v>
      </c>
      <c r="L2314" s="444">
        <f t="shared" ca="1" si="129"/>
        <v>-9343987297.2077808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-9343987297.2077808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-38933280.405032419</v>
      </c>
      <c r="L2315" s="444">
        <f t="shared" ca="1" si="129"/>
        <v>-9382920577.6128139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-9382920577.6128139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-39095502.406720057</v>
      </c>
      <c r="L2316" s="444">
        <f t="shared" ca="1" si="129"/>
        <v>-9422016080.0195332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-9422016080.0195332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-39258400.333414719</v>
      </c>
      <c r="L2317" s="444">
        <f t="shared" ca="1" si="129"/>
        <v>-9461274480.3529472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-9461274480.3529472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-39421977.00147061</v>
      </c>
      <c r="L2318" s="444">
        <f t="shared" ca="1" si="129"/>
        <v>-9500696457.3544178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-9500696457.3544178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-39586235.238976739</v>
      </c>
      <c r="L2319" s="444">
        <f t="shared" ca="1" si="129"/>
        <v>-9540282692.5933952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-9540282692.5933952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-39751177.885805815</v>
      </c>
      <c r="L2320" s="444">
        <f t="shared" ca="1" si="129"/>
        <v>-9580033870.4792004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-9580033870.4792004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-39916807.793663338</v>
      </c>
      <c r="L2321" s="444">
        <f t="shared" ca="1" si="129"/>
        <v>-9619950678.2728634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-9619950678.2728634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-40083127.826136932</v>
      </c>
      <c r="L2322" s="444">
        <f t="shared" ca="1" si="129"/>
        <v>-9660033806.0990009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-9660033806.0990009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-40250140.858745836</v>
      </c>
      <c r="L2323" s="444">
        <f t="shared" ca="1" si="129"/>
        <v>-9700283946.9577465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-9700283946.9577465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-40417849.778990611</v>
      </c>
      <c r="L2324" s="444">
        <f t="shared" ca="1" si="129"/>
        <v>-9740701796.7367363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-9740701796.7367363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-40586257.48640307</v>
      </c>
      <c r="L2325" s="444">
        <f t="shared" ca="1" si="129"/>
        <v>-9781288054.2231388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-9781288054.2231388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-40755366.892596409</v>
      </c>
      <c r="L2326" s="444">
        <f t="shared" ca="1" si="129"/>
        <v>-9822043421.115736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-9822043421.115736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-40925180.921315566</v>
      </c>
      <c r="L2327" s="444">
        <f t="shared" ca="1" si="129"/>
        <v>-9862968602.0370522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-9862968602.0370522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-41095702.508487716</v>
      </c>
      <c r="L2328" s="444">
        <f t="shared" ca="1" si="129"/>
        <v>-9904064304.5455399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-9904064304.5455399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-41266934.602273084</v>
      </c>
      <c r="L2329" s="444">
        <f t="shared" ca="1" si="129"/>
        <v>-9945331239.1478138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-9945331239.1478138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-41438880.163115889</v>
      </c>
      <c r="L2330" s="444">
        <f t="shared" ca="1" si="129"/>
        <v>-9986770119.3109303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-9986770119.3109303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-41611542.163795546</v>
      </c>
      <c r="L2331" s="444">
        <f t="shared" ca="1" si="129"/>
        <v>-10028381661.474726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-10028381661.474726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-41784923.589478023</v>
      </c>
      <c r="L2332" s="444">
        <f t="shared" ca="1" si="129"/>
        <v>-10070166585.064203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-10070166585.064203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-41959027.437767513</v>
      </c>
      <c r="L2333" s="444">
        <f t="shared" ca="1" si="129"/>
        <v>-10112125612.50197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-10112125612.50197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-42133856.718758211</v>
      </c>
      <c r="L2334" s="444">
        <f t="shared" ca="1" si="129"/>
        <v>-10154259469.220728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-10154259469.220728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-42309414.455086365</v>
      </c>
      <c r="L2335" s="444">
        <f t="shared" ca="1" si="129"/>
        <v>-10196568883.675814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-10196568883.675814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-42485703.681982554</v>
      </c>
      <c r="L2336" s="444">
        <f t="shared" ca="1" si="129"/>
        <v>-10239054587.357796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-10239054587.357796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-42662727.447324149</v>
      </c>
      <c r="L2337" s="444">
        <f t="shared" ca="1" si="129"/>
        <v>-10281717314.80512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-10281717314.80512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-42840488.811687998</v>
      </c>
      <c r="L2338" s="444">
        <f t="shared" ca="1" si="129"/>
        <v>-10324557803.616808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-10324557803.616808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-43018990.848403364</v>
      </c>
      <c r="L2339" s="444">
        <f t="shared" ca="1" si="129"/>
        <v>-10367576794.465212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-10367576794.465212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-43198236.643605046</v>
      </c>
      <c r="L2340" s="444">
        <f t="shared" ca="1" si="129"/>
        <v>-10410775031.108816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-10410775031.108816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-43378229.296286732</v>
      </c>
      <c r="L2341" s="444">
        <f t="shared" ca="1" si="129"/>
        <v>-10454153260.405104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-10454153260.405104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-43558971.918354601</v>
      </c>
      <c r="L2342" s="444">
        <f t="shared" ca="1" si="129"/>
        <v>-10497712232.323458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-10497712232.323458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-43740467.634681076</v>
      </c>
      <c r="L2343" s="444">
        <f t="shared" ca="1" si="129"/>
        <v>-10541452699.958139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-10541452699.958139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-43922719.58315891</v>
      </c>
      <c r="L2344" s="444">
        <f t="shared" ca="1" si="129"/>
        <v>-10585375419.541298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-10585375419.541298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-44105730.914755404</v>
      </c>
      <c r="L2345" s="444">
        <f t="shared" ca="1" si="129"/>
        <v>-10629481150.456053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-10629481150.456053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-44289504.793566883</v>
      </c>
      <c r="L2346" s="444">
        <f t="shared" ca="1" si="129"/>
        <v>-10673770655.24962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-10673770655.24962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-44474044.396873415</v>
      </c>
      <c r="L2347" s="444">
        <f t="shared" ca="1" si="129"/>
        <v>-10718244699.646494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-10718244699.646494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-44659352.915193722</v>
      </c>
      <c r="L2348" s="444">
        <f t="shared" ca="1" si="129"/>
        <v>-10762904052.561687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-10762904052.561687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-44845433.552340366</v>
      </c>
      <c r="L2349" s="444">
        <f t="shared" ca="1" si="129"/>
        <v>-10807749486.114027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-10807749486.114027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-45032289.525475115</v>
      </c>
      <c r="L2350" s="444">
        <f t="shared" ca="1" si="129"/>
        <v>-10852781775.639502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-10852781775.639502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-45219924.065164588</v>
      </c>
      <c r="L2351" s="444">
        <f t="shared" ca="1" si="129"/>
        <v>-10898001699.704666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-10898001699.704666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-45408340.415436111</v>
      </c>
      <c r="L2352" s="444">
        <f t="shared" ca="1" si="129"/>
        <v>-10943410040.120102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-10943410040.120102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-45597541.833833754</v>
      </c>
      <c r="L2353" s="444">
        <f t="shared" ca="1" si="129"/>
        <v>-10989007581.953936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-10989007581.953936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-45787531.591474734</v>
      </c>
      <c r="L2354" s="444">
        <f t="shared" ca="1" si="129"/>
        <v>-11034795113.54541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-11034795113.54541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-45978312.973105878</v>
      </c>
      <c r="L2355" s="444">
        <f t="shared" ca="1" si="129"/>
        <v>-11080773426.518517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-11080773426.518517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-46169889.277160488</v>
      </c>
      <c r="L2356" s="444">
        <f t="shared" ca="1" si="129"/>
        <v>-11126943315.795677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-11126943315.795677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-46362263.815815322</v>
      </c>
      <c r="L2357" s="444">
        <f t="shared" ca="1" si="129"/>
        <v>-11173305579.611492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-11173305579.611492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-46555439.915047884</v>
      </c>
      <c r="L2358" s="444">
        <f t="shared" ca="1" si="129"/>
        <v>-11219861019.526541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-11219861019.526541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-46749420.914693922</v>
      </c>
      <c r="L2359" s="444">
        <f t="shared" ca="1" si="129"/>
        <v>-11266610440.441235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-11266610440.441235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-46944210.168505147</v>
      </c>
      <c r="L2360" s="444">
        <f t="shared" ca="1" si="129"/>
        <v>-11313554650.609739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-11313554650.609739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-47139811.044207245</v>
      </c>
      <c r="L2361" s="444">
        <f t="shared" ca="1" si="129"/>
        <v>-11360694461.653946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-11360694461.653946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-47336226.923558109</v>
      </c>
      <c r="L2362" s="444">
        <f t="shared" ca="1" si="129"/>
        <v>-11408030688.577503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-11408030688.577503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-47533461.202406265</v>
      </c>
      <c r="L2363" s="444">
        <f t="shared" ca="1" si="129"/>
        <v>-11455564149.779909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-11455564149.779909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-47731517.290749624</v>
      </c>
      <c r="L2364" s="444">
        <f t="shared" ca="1" si="129"/>
        <v>-11503295667.07066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-11503295667.07066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-47930398.612794414</v>
      </c>
      <c r="L2365" s="444">
        <f t="shared" ca="1" si="129"/>
        <v>-11551226065.683455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-11551226065.683455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-48130108.607014395</v>
      </c>
      <c r="L2366" s="444">
        <f t="shared" ca="1" si="129"/>
        <v>-11599356174.290468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-11599356174.290468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-48330650.726210281</v>
      </c>
      <c r="L2367" s="444">
        <f t="shared" ca="1" si="129"/>
        <v>-11647686825.016678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-11647686825.016678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-48532028.437569492</v>
      </c>
      <c r="L2368" s="444">
        <f t="shared" ca="1" si="129"/>
        <v>-11696218853.454247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-11696218853.454247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-48734245.222726025</v>
      </c>
      <c r="L2369" s="444">
        <f t="shared" ca="1" si="129"/>
        <v>-11744953098.676973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-11744953098.676973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-48937304.577820718</v>
      </c>
      <c r="L2370" s="444">
        <f t="shared" ca="1" si="129"/>
        <v>-11793890403.254793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-11793890403.254793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-49141210.013561636</v>
      </c>
      <c r="L2371" s="444">
        <f t="shared" ca="1" si="129"/>
        <v>-11843031613.268354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-11843031613.268354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-49345965.055284813</v>
      </c>
      <c r="L2372" s="444">
        <f t="shared" ca="1" si="129"/>
        <v>-11892377578.323639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-11892377578.323639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-49551573.243015163</v>
      </c>
      <c r="L2373" s="444">
        <f t="shared" ca="1" si="129"/>
        <v>-11941929151.566654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-11941929151.566654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-49758038.131527722</v>
      </c>
      <c r="L2374" s="444">
        <f t="shared" ca="1" si="129"/>
        <v>-11991687189.698181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-11991687189.698181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-49965363.290409088</v>
      </c>
      <c r="L2375" s="444">
        <f t="shared" ca="1" si="129"/>
        <v>-12041652552.98859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-12041652552.98859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-50173552.304119125</v>
      </c>
      <c r="L2376" s="444">
        <f t="shared" ca="1" si="129"/>
        <v>-12091826105.292709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-12091826105.292709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-50382608.772052959</v>
      </c>
      <c r="L2377" s="444">
        <f t="shared" ca="1" si="129"/>
        <v>-12142208714.064762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-12142208714.064762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-50592536.308603175</v>
      </c>
      <c r="L2378" s="444">
        <f t="shared" ca="1" si="129"/>
        <v>-12192801250.373365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-12192801250.373365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-50803338.543222353</v>
      </c>
      <c r="L2379" s="444">
        <f t="shared" ca="1" si="129"/>
        <v>-12243604588.916588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-12243604588.916588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-51015019.120485783</v>
      </c>
      <c r="L2380" s="444">
        <f t="shared" ca="1" si="129"/>
        <v>-12294619608.037073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-12294619608.037073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-51227581.700154468</v>
      </c>
      <c r="L2381" s="444">
        <f t="shared" ca="1" si="129"/>
        <v>-12345847189.737228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-12345847189.737228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-51441029.957238451</v>
      </c>
      <c r="L2382" s="444">
        <f t="shared" ca="1" si="129"/>
        <v>-12397288219.694468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-12397288219.694468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-51655367.582060277</v>
      </c>
      <c r="L2383" s="444">
        <f t="shared" ca="1" si="129"/>
        <v>-12448943587.276527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-12448943587.276527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-51870598.280318864</v>
      </c>
      <c r="L2384" s="444">
        <f t="shared" ca="1" si="129"/>
        <v>-12500814185.556847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-12500814185.556847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-52086725.773153529</v>
      </c>
      <c r="L2385" s="444">
        <f t="shared" ca="1" si="129"/>
        <v>-12552900911.33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-12552900911.33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-52303753.797208332</v>
      </c>
      <c r="L2386" s="444">
        <f t="shared" ca="1" si="129"/>
        <v>-12605204665.127209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-12605204665.127209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-52521686.104696706</v>
      </c>
      <c r="L2387" s="444">
        <f t="shared" ca="1" si="129"/>
        <v>-12657726351.231905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-12657726351.231905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-52740526.463466272</v>
      </c>
      <c r="L2388" s="444">
        <f t="shared" ca="1" si="129"/>
        <v>-12710466877.695372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-12710466877.695372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-52960278.65706405</v>
      </c>
      <c r="L2389" s="444">
        <f t="shared" ca="1" si="129"/>
        <v>-12763427156.352436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-12763427156.352436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-53180946.484801814</v>
      </c>
      <c r="L2390" s="444">
        <f t="shared" ca="1" si="129"/>
        <v>-12816608102.837238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-12816608102.837238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-53402533.761821829</v>
      </c>
      <c r="L2391" s="444">
        <f t="shared" ca="1" si="129"/>
        <v>-12870010636.59906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-12870010636.59906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-53625044.319162749</v>
      </c>
      <c r="L2392" s="444">
        <f t="shared" ca="1" si="129"/>
        <v>-12923635680.918222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-12923635680.918222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-53848482.003825925</v>
      </c>
      <c r="L2393" s="444">
        <f t="shared" ca="1" si="129"/>
        <v>-12977484162.922049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-12977484162.922049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-54072850.678841867</v>
      </c>
      <c r="L2394" s="444">
        <f t="shared" ca="1" si="129"/>
        <v>-13031557013.600891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-13031557013.600891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-54298154.223337047</v>
      </c>
      <c r="L2395" s="444">
        <f t="shared" ca="1" si="129"/>
        <v>-13085855167.824228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-13085855167.824228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-54524396.532600947</v>
      </c>
      <c r="L2396" s="444">
        <f t="shared" ca="1" si="129"/>
        <v>-13140379564.356829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-13140379564.356829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-54751581.518153451</v>
      </c>
      <c r="L2397" s="444">
        <f t="shared" ca="1" si="129"/>
        <v>-13195131145.874983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-13195131145.874983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-54979713.107812427</v>
      </c>
      <c r="L2398" s="444">
        <f t="shared" ca="1" si="129"/>
        <v>-13250110858.982796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-13250110858.982796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-55208795.245761648</v>
      </c>
      <c r="L2399" s="444">
        <f t="shared" ca="1" si="129"/>
        <v>-13305319654.228558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-13305319654.228558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-55438831.892618991</v>
      </c>
      <c r="L2400" s="444">
        <f t="shared" ca="1" si="129"/>
        <v>-13360758486.121176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-13360758486.121176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-55669827.025504895</v>
      </c>
      <c r="L2401" s="444">
        <f t="shared" ca="1" si="129"/>
        <v>-13416428313.146681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-13416428313.146681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-55901784.638111167</v>
      </c>
      <c r="L2402" s="444">
        <f t="shared" ca="1" si="129"/>
        <v>-13472330097.784792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-13472330097.784792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-56134708.74076996</v>
      </c>
      <c r="L2403" s="444">
        <f t="shared" ca="1" si="129"/>
        <v>-13528464806.525562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-13528464806.525562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-56368603.360523187</v>
      </c>
      <c r="L2404" s="444">
        <f t="shared" ca="1" si="129"/>
        <v>-13584833409.886086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-13584833409.886086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-56603472.541192025</v>
      </c>
      <c r="L2405" s="444">
        <f t="shared" ca="1" si="129"/>
        <v>-13641436882.427277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-13641436882.427277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-56839320.343446985</v>
      </c>
      <c r="L2406" s="444">
        <f t="shared" ca="1" si="129"/>
        <v>-13698276202.770723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-13698276202.770723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-57076150.844878003</v>
      </c>
      <c r="L2407" s="444">
        <f t="shared" ca="1" si="129"/>
        <v>-13755352353.615601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-13755352353.615601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-57313968.140064992</v>
      </c>
      <c r="L2408" s="444">
        <f t="shared" ca="1" si="129"/>
        <v>-13812666321.755665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-13812666321.755665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-57552776.340648592</v>
      </c>
      <c r="L2409" s="444">
        <f t="shared" ca="1" si="129"/>
        <v>-13870219098.096313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-13870219098.096313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-57792579.575401306</v>
      </c>
      <c r="L2410" s="444">
        <f t="shared" ca="1" si="129"/>
        <v>-13928011677.671715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-13928011677.671715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-58033381.990298815</v>
      </c>
      <c r="L2411" s="444">
        <f t="shared" ca="1" si="129"/>
        <v>-13986045059.662014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-13986045059.662014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-58275187.748591721</v>
      </c>
      <c r="L2412" s="444">
        <f t="shared" ca="1" si="129"/>
        <v>-14044320247.410606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-14044320247.410606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-58518001.030877516</v>
      </c>
      <c r="L2413" s="444">
        <f t="shared" ca="1" si="129"/>
        <v>-14102838248.441484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-14102838248.441484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-58761826.03517285</v>
      </c>
      <c r="L2414" s="444">
        <f t="shared" ca="1" si="129"/>
        <v>-14161600074.476658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-14161600074.476658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-59006666.976986073</v>
      </c>
      <c r="L2415" s="444">
        <f t="shared" ca="1" si="129"/>
        <v>-14220606741.453644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-14220606741.453644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-59252528.089390181</v>
      </c>
      <c r="L2416" s="444">
        <f t="shared" ca="1" si="129"/>
        <v>-14279859269.543034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-14279859269.543034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-59499413.623095982</v>
      </c>
      <c r="L2417" s="444">
        <f t="shared" ca="1" si="129"/>
        <v>-14339358683.16613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-14339358683.16613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-59747327.846525542</v>
      </c>
      <c r="L2418" s="444">
        <f t="shared" ca="1" si="129"/>
        <v>-14399106011.012655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-14399106011.012655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-59996275.045886062</v>
      </c>
      <c r="L2419" s="444">
        <f t="shared" ca="1" si="129"/>
        <v>-14459102286.058542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-14459102286.058542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-60246259.525243923</v>
      </c>
      <c r="L2420" s="444">
        <f t="shared" ca="1" si="129"/>
        <v>-14519348545.583786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-14519348545.583786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-60497285.606599107</v>
      </c>
      <c r="L2421" s="444">
        <f t="shared" ca="1" si="129"/>
        <v>-14579845831.190386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-14579845831.190386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-60749357.629959941</v>
      </c>
      <c r="L2422" s="444">
        <f t="shared" ca="1" si="129"/>
        <v>-14640595188.820345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-14640595188.820345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-61002479.953418106</v>
      </c>
      <c r="L2423" s="444">
        <f t="shared" ca="1" si="129"/>
        <v>-14701597668.773764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-14701597668.773764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-61256656.953224011</v>
      </c>
      <c r="L2424" s="444">
        <f t="shared" ca="1" si="129"/>
        <v>-14762854325.726988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-14762854325.726988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-61511893.023862451</v>
      </c>
      <c r="L2425" s="444">
        <f t="shared" ca="1" si="129"/>
        <v>-14824366218.750851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-14824366218.750851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-61768192.578128554</v>
      </c>
      <c r="L2426" s="444">
        <f t="shared" ca="1" si="129"/>
        <v>-14886134411.328979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-14886134411.328979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-62025560.04720407</v>
      </c>
      <c r="L2427" s="444">
        <f t="shared" ca="1" si="129"/>
        <v>-14948159971.376184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-14948159971.376184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-62283999.880734101</v>
      </c>
      <c r="L2428" s="444">
        <f t="shared" ca="1" si="129"/>
        <v>-15010443971.256918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-15010443971.256918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-62543516.546903826</v>
      </c>
      <c r="L2429" s="444">
        <f t="shared" ca="1" si="129"/>
        <v>-15072987487.803822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-15072987487.803822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-62804114.532515928</v>
      </c>
      <c r="L2430" s="444">
        <f t="shared" ca="1" si="129"/>
        <v>-15135791602.336338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-15135791602.336338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-63065798.343068063</v>
      </c>
      <c r="L2431" s="444">
        <f t="shared" ca="1" si="129"/>
        <v>-15198857400.679405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-15198857400.679405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-63328572.502830856</v>
      </c>
      <c r="L2432" s="444">
        <f t="shared" ca="1" si="129"/>
        <v>-15262185973.182236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-15262185973.182236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-63592441.554925978</v>
      </c>
      <c r="L2433" s="444">
        <f t="shared" ca="1" si="129"/>
        <v>-15325778414.737162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-15325778414.737162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-63857410.061404839</v>
      </c>
      <c r="L2434" s="444">
        <f t="shared" ca="1" si="129"/>
        <v>-15389635824.798567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-15389635824.798567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-64123482.603327364</v>
      </c>
      <c r="L2435" s="444">
        <f t="shared" ca="1" si="129"/>
        <v>-15453759307.401894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-15453759307.401894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-64390663.780841224</v>
      </c>
      <c r="L2436" s="444">
        <f t="shared" ca="1" si="129"/>
        <v>-15518149971.182735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-15518149971.182735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-64658958.213261396</v>
      </c>
      <c r="L2437" s="444">
        <f t="shared" ca="1" si="129"/>
        <v>-15582808929.395996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-15582808929.395996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-64928370.539149977</v>
      </c>
      <c r="L2438" s="444">
        <f t="shared" ca="1" si="129"/>
        <v>-15647737299.935146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-15647737299.935146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-65198905.416396439</v>
      </c>
      <c r="L2439" s="444">
        <f t="shared" ca="1" si="129"/>
        <v>-15712936205.351543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-15712936205.351543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-65470567.522298105</v>
      </c>
      <c r="L2440" s="444">
        <f t="shared" ca="1" si="129"/>
        <v>-15778406772.873842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-15778406772.873842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-65743361.553641006</v>
      </c>
      <c r="L2441" s="444">
        <f t="shared" ca="1" si="129"/>
        <v>-15844150134.427483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-15844150134.427483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-66017292.226781182</v>
      </c>
      <c r="L2442" s="444">
        <f t="shared" ca="1" si="129"/>
        <v>-15910167426.654264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-15910167426.654264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-66292364.277726099</v>
      </c>
      <c r="L2443" s="444">
        <f t="shared" ca="1" si="129"/>
        <v>-15976459790.93199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-15976459790.93199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-66568582.462216623</v>
      </c>
      <c r="L2444" s="444">
        <f t="shared" ca="1" si="129"/>
        <v>-16043028373.394207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-16043028373.394207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-66845951.555809192</v>
      </c>
      <c r="L2445" s="444">
        <f t="shared" ca="1" si="129"/>
        <v>-16109874324.950016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-16109874324.950016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-67124476.353958398</v>
      </c>
      <c r="L2446" s="444">
        <f t="shared" ca="1" si="129"/>
        <v>-16176998801.303974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-16176998801.303974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-67404161.672099903</v>
      </c>
      <c r="L2447" s="444">
        <f t="shared" ca="1" si="129"/>
        <v>-16244402962.976074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-16244402962.976074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-67685012.345733643</v>
      </c>
      <c r="L2448" s="444">
        <f t="shared" ca="1" si="129"/>
        <v>-16312087975.321808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-16312087975.321808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-67967033.230507538</v>
      </c>
      <c r="L2449" s="444">
        <f t="shared" ca="1" si="129"/>
        <v>-16380055008.552315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-16380055008.552315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-68250229.202301309</v>
      </c>
      <c r="L2450" s="444">
        <f t="shared" ca="1" si="129"/>
        <v>-16448305237.754616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-16448305237.754616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-68534605.157310888</v>
      </c>
      <c r="L2451" s="444">
        <f t="shared" ca="1" si="129"/>
        <v>-16516839842.911926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-16516839842.911926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-68820166.012133032</v>
      </c>
      <c r="L2452" s="444">
        <f t="shared" ca="1" si="129"/>
        <v>-16585660008.924059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-16585660008.924059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-69106916.70385024</v>
      </c>
      <c r="L2453" s="444">
        <f t="shared" ca="1" si="129"/>
        <v>-16654766925.627909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-16654766925.627909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-69394862.190116286</v>
      </c>
      <c r="L2454" s="444">
        <f t="shared" ca="1" si="129"/>
        <v>-16724161787.818026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-16724161787.818026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-69684007.449241772</v>
      </c>
      <c r="L2455" s="444">
        <f t="shared" ca="1" si="129"/>
        <v>-16793845795.267267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-16793845795.267267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-69974357.48028028</v>
      </c>
      <c r="L2456" s="444">
        <f t="shared" ca="1" si="129"/>
        <v>-16863820152.747547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-16863820152.747547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-70265917.303114772</v>
      </c>
      <c r="L2457" s="444">
        <f t="shared" ca="1" si="129"/>
        <v>-16934086070.050661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-16934086070.050661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-70558691.958544418</v>
      </c>
      <c r="L2458" s="444">
        <f t="shared" ca="1" si="129"/>
        <v>-17004644762.009205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-17004644762.009205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-70852686.508371681</v>
      </c>
      <c r="L2459" s="444">
        <f t="shared" ca="1" si="129"/>
        <v>-17075497448.517576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-17075497448.517576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-71147906.035489902</v>
      </c>
      <c r="L2460" s="444">
        <f t="shared" ca="1" si="129"/>
        <v>-17146645354.553066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-17146645354.553066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-71444355.643971115</v>
      </c>
      <c r="L2461" s="444">
        <f t="shared" ca="1" si="129"/>
        <v>-17218089710.197037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-17218089710.197037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-71742040.459154323</v>
      </c>
      <c r="L2462" s="444">
        <f t="shared" ca="1" si="129"/>
        <v>-17289831750.656193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-17289831750.656193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-72040965.62773414</v>
      </c>
      <c r="L2463" s="444">
        <f t="shared" ca="1" si="129"/>
        <v>-17361872716.283928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-17361872716.283928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-72341136.317849696</v>
      </c>
      <c r="L2464" s="444">
        <f t="shared" ca="1" si="129"/>
        <v>-17434213852.601776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-17434213852.601776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-72642557.719174072</v>
      </c>
      <c r="L2465" s="444">
        <f t="shared" ca="1" si="129"/>
        <v>-17506856410.32095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-17506856410.32095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-72945235.043003961</v>
      </c>
      <c r="L2466" s="444">
        <f t="shared" ca="1" si="129"/>
        <v>-17579801645.363953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-17579801645.363953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-73249173.522349805</v>
      </c>
      <c r="L2467" s="444">
        <f t="shared" ca="1" si="129"/>
        <v>-17653050818.886303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-17653050818.886303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-73554378.412026256</v>
      </c>
      <c r="L2468" s="444">
        <f t="shared" ca="1" si="129"/>
        <v>-17726605197.298328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-17726605197.298328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-73860854.988743037</v>
      </c>
      <c r="L2469" s="444">
        <f t="shared" ca="1" si="129"/>
        <v>-17800466052.287071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-17800466052.287071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-74168608.551196128</v>
      </c>
      <c r="L2470" s="444">
        <f t="shared" ca="1" si="129"/>
        <v>-17874634660.838268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-17874634660.838268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-74477644.420159444</v>
      </c>
      <c r="L2471" s="444">
        <f t="shared" ca="1" si="129"/>
        <v>-17949112305.258427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-17949112305.258427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-74787967.938576773</v>
      </c>
      <c r="L2472" s="444">
        <f t="shared" ca="1" si="129"/>
        <v>-18023900273.197002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-18023900273.197002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-75099584.471654177</v>
      </c>
      <c r="L2473" s="444">
        <f t="shared" ca="1" si="129"/>
        <v>-18098999857.668655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-18098999857.668655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-75412499.406952724</v>
      </c>
      <c r="L2474" s="444">
        <f t="shared" ca="1" si="129"/>
        <v>-18174412357.075607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-18174412357.075607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-75726718.154481694</v>
      </c>
      <c r="L2475" s="444">
        <f t="shared" ca="1" si="129"/>
        <v>-18250139075.230087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-18250139075.230087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-76042246.146792024</v>
      </c>
      <c r="L2476" s="444">
        <f t="shared" ca="1" si="129"/>
        <v>-18326181321.376881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-18326181321.376881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-76359088.839070335</v>
      </c>
      <c r="L2477" s="444">
        <f t="shared" ca="1" si="129"/>
        <v>-18402540410.21595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-18402540410.21595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-76677251.70923312</v>
      </c>
      <c r="L2478" s="444">
        <f t="shared" ca="1" si="129"/>
        <v>-18479217661.925182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-18479217661.925182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-76996740.258021593</v>
      </c>
      <c r="L2479" s="444">
        <f t="shared" ca="1" si="129"/>
        <v>-18556214402.183205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-18556214402.183205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-77317560.009096682</v>
      </c>
      <c r="L2480" s="444">
        <f t="shared" ca="1" si="129"/>
        <v>-18633531962.192303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-18633531962.192303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-77639716.509134591</v>
      </c>
      <c r="L2481" s="444">
        <f t="shared" ca="1" si="129"/>
        <v>-18711171678.701439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-18711171678.701439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-77963215.327922657</v>
      </c>
      <c r="L2482" s="444">
        <f t="shared" ca="1" si="129"/>
        <v>-18789134894.029362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-18789134894.029362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-78288062.058455676</v>
      </c>
      <c r="L2483" s="444">
        <f t="shared" ca="1" si="129"/>
        <v>-18867422956.087818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-18867422956.087818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-78614262.317032576</v>
      </c>
      <c r="L2484" s="444">
        <f t="shared" ca="1" si="129"/>
        <v>-18946037218.40485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-18946037218.40485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-78941821.743353546</v>
      </c>
      <c r="L2485" s="444">
        <f t="shared" ca="1" si="129"/>
        <v>-19024979040.148205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-19024979040.148205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-79270746.000617519</v>
      </c>
      <c r="L2486" s="444">
        <f t="shared" ca="1" si="129"/>
        <v>-19104249786.148823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-19104249786.148823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-79601040.775620088</v>
      </c>
      <c r="L2487" s="444">
        <f t="shared" ca="1" si="129"/>
        <v>-19183850826.924442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-19183850826.924442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-79932711.778851837</v>
      </c>
      <c r="L2488" s="444">
        <f t="shared" ca="1" si="129"/>
        <v>-19263783538.703293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-19263783538.703293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-80265764.744597048</v>
      </c>
      <c r="L2489" s="444">
        <f t="shared" ca="1" si="129"/>
        <v>-19344049303.447891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-19344049303.447891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-80600205.431032881</v>
      </c>
      <c r="L2490" s="444">
        <f t="shared" ca="1" si="129"/>
        <v>-19424649508.878925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-19424649508.878925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-80936039.620328858</v>
      </c>
      <c r="L2491" s="444">
        <f t="shared" ca="1" si="129"/>
        <v>-19505585548.499252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-19505585548.499252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-81273273.118746877</v>
      </c>
      <c r="L2492" s="444">
        <f t="shared" ca="1" si="129"/>
        <v>-19586858821.618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-19586858821.618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-81611911.756741673</v>
      </c>
      <c r="L2493" s="444">
        <f t="shared" ca="1" si="129"/>
        <v>-19668470733.374741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-19668470733.374741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-81951961.389061421</v>
      </c>
      <c r="L2494" s="444">
        <f t="shared" ca="1" si="129"/>
        <v>-19750422694.763802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-19750422694.763802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-82293427.894849166</v>
      </c>
      <c r="L2495" s="444">
        <f t="shared" ca="1" si="129"/>
        <v>-19832716122.658649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-19832716122.658649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-82636317.177744374</v>
      </c>
      <c r="L2496" s="444">
        <f t="shared" ca="1" si="129"/>
        <v>-19915352439.836395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-19915352439.836395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-82980635.165984973</v>
      </c>
      <c r="L2497" s="444">
        <f t="shared" ca="1" si="129"/>
        <v>-19998333075.00238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-19998333075.00238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-83326387.812509924</v>
      </c>
      <c r="L2498" s="444">
        <f t="shared" ca="1" si="129"/>
        <v>-20081659462.814892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-20081659462.814892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-83673581.095062047</v>
      </c>
      <c r="L2499" s="444">
        <f t="shared" ca="1" si="129"/>
        <v>-20165333043.909954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-20165333043.909954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-84022221.016291469</v>
      </c>
      <c r="L2500" s="444">
        <f t="shared" ca="1" si="129"/>
        <v>-20249355264.926247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-20249355264.926247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-84372313.603859365</v>
      </c>
      <c r="L2501" s="444">
        <f t="shared" ca="1" si="129"/>
        <v>-20333727578.530106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-20333727578.530106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-84723864.910542101</v>
      </c>
      <c r="L2502" s="444">
        <f t="shared" ca="1" si="129"/>
        <v>-20418451443.440647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-20418451443.440647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-85076881.014336035</v>
      </c>
      <c r="L2503" s="444">
        <f t="shared" ca="1" si="129"/>
        <v>-20503528324.454983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-20503528324.454983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-85431368.018562421</v>
      </c>
      <c r="L2504" s="444">
        <f t="shared" ca="1" si="129"/>
        <v>-20588959692.473545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-20588959692.473545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-85787332.051973104</v>
      </c>
      <c r="L2505" s="444">
        <f t="shared" ca="1" si="129"/>
        <v>-20674747024.525517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-20674747024.525517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-86144779.268856317</v>
      </c>
      <c r="L2506" s="444">
        <f t="shared" ca="1" si="129"/>
        <v>-20760891803.794373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-20760891803.794373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-86503715.849143222</v>
      </c>
      <c r="L2507" s="444">
        <f t="shared" ca="1" si="129"/>
        <v>-20847395519.643517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-20847395519.643517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-86864147.998514652</v>
      </c>
      <c r="L2508" s="444">
        <f t="shared" ca="1" si="129"/>
        <v>-20934259667.642033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-20934259667.642033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-87226081.948508471</v>
      </c>
      <c r="L2509" s="444">
        <f t="shared" ca="1" si="129"/>
        <v>-21021485749.590542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-21021485749.590542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-87589523.95662725</v>
      </c>
      <c r="L2510" s="444">
        <f t="shared" ca="1" si="129"/>
        <v>-21109075273.547169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-21109075273.547169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-87954480.306446537</v>
      </c>
      <c r="L2511" s="444">
        <f t="shared" ca="1" si="129"/>
        <v>-21197029753.853615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-21197029753.853615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-88320957.307723388</v>
      </c>
      <c r="L2512" s="444">
        <f t="shared" ca="1" si="129"/>
        <v>-21285350711.161339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-21285350711.161339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-88688961.29650557</v>
      </c>
      <c r="L2513" s="444">
        <f t="shared" ca="1" si="129"/>
        <v>-21374039672.457844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-21374039672.457844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-89058498.635241017</v>
      </c>
      <c r="L2514" s="444">
        <f t="shared" ca="1" si="129"/>
        <v>-21463098171.093086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-21463098171.093086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-89429575.712887853</v>
      </c>
      <c r="L2515" s="444">
        <f t="shared" ca="1" si="129"/>
        <v>-21552527746.805973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-21552527746.805973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-89802198.945024893</v>
      </c>
      <c r="L2516" s="444">
        <f t="shared" ca="1" si="129"/>
        <v>-21642329945.750999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-21642329945.750999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-90176374.773962498</v>
      </c>
      <c r="L2517" s="444">
        <f t="shared" ca="1" si="129"/>
        <v>-21732506320.524963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-21732506320.524963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-90552109.668854013</v>
      </c>
      <c r="L2518" s="444">
        <f t="shared" ca="1" si="129"/>
        <v>-21823058430.193817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-21823058430.193817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-90929410.125807568</v>
      </c>
      <c r="L2519" s="444">
        <f t="shared" ca="1" si="129"/>
        <v>-21913987840.319626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-21913987840.319626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-91308282.667998433</v>
      </c>
      <c r="L2520" s="444">
        <f t="shared" ca="1" si="129"/>
        <v>-22005296122.987625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-22005296122.987625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-91688733.845781773</v>
      </c>
      <c r="L2521" s="444">
        <f t="shared" ca="1" si="129"/>
        <v>-22096984856.833408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-22096984856.833408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-92070770.236805871</v>
      </c>
      <c r="L2522" s="444">
        <f t="shared" ca="1" si="129"/>
        <v>-22189055627.070213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-22189055627.070213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-92454398.446125895</v>
      </c>
      <c r="L2523" s="444">
        <f t="shared" ca="1" si="129"/>
        <v>-22281510025.516338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-22281510025.516338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-92839625.106318071</v>
      </c>
      <c r="L2524" s="444">
        <f t="shared" ca="1" si="129"/>
        <v>-22374349650.622658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-22374349650.622658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-93226456.877594411</v>
      </c>
      <c r="L2525" s="444">
        <f t="shared" ca="1" si="129"/>
        <v>-22467576107.500252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-22467576107.500252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-93614900.447917715</v>
      </c>
      <c r="L2526" s="444">
        <f t="shared" ca="1" si="129"/>
        <v>-22561191007.94817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-22561191007.94817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-94004962.533117369</v>
      </c>
      <c r="L2527" s="444">
        <f t="shared" ca="1" si="129"/>
        <v>-22655195970.481289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-22655195970.481289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-94396649.877005368</v>
      </c>
      <c r="L2528" s="444">
        <f t="shared" ca="1" si="129"/>
        <v>-22749592620.358295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-22749592620.358295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-94789969.251492903</v>
      </c>
      <c r="L2529" s="444">
        <f t="shared" ca="1" si="129"/>
        <v>-22844382589.609787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-22844382589.609787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-95184927.456707448</v>
      </c>
      <c r="L2530" s="444">
        <f t="shared" ca="1" si="129"/>
        <v>-22939567517.066494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-22939567517.066494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-95581531.321110398</v>
      </c>
      <c r="L2531" s="444">
        <f t="shared" ca="1" si="129"/>
        <v>-23035149048.387604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-23035149048.387604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-95979787.701615021</v>
      </c>
      <c r="L2532" s="444">
        <f t="shared" ca="1" si="129"/>
        <v>-23131128836.089218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-23131128836.089218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-96379703.483705074</v>
      </c>
      <c r="L2533" s="444">
        <f t="shared" ca="1" si="129"/>
        <v>-23227508539.572922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-23227508539.572922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-96781285.581553847</v>
      </c>
      <c r="L2534" s="444">
        <f t="shared" ca="1" si="129"/>
        <v>-23324289825.154476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-23324289825.154476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-97184540.938143656</v>
      </c>
      <c r="L2535" s="444">
        <f t="shared" ca="1" si="129"/>
        <v>-23421474366.092621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-23421474366.092621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-97589476.525385916</v>
      </c>
      <c r="L2536" s="444">
        <f t="shared" ca="1" si="129"/>
        <v>-23519063842.618008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-23519063842.618008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-97996099.344241694</v>
      </c>
      <c r="L2537" s="444">
        <f t="shared" ca="1" si="129"/>
        <v>-23617059941.96225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-23617059941.96225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-98404416.4248427</v>
      </c>
      <c r="L2538" s="444">
        <f t="shared" ca="1" si="129"/>
        <v>-23715464358.387093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-23715464358.387093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-98814434.82661289</v>
      </c>
      <c r="L2539" s="444">
        <f t="shared" ca="1" si="129"/>
        <v>-23814278793.213707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-23814278793.213707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-99226161.638390452</v>
      </c>
      <c r="L2540" s="444">
        <f t="shared" ca="1" si="129"/>
        <v>-23913504954.852097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-23913504954.852097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-99639603.978550404</v>
      </c>
      <c r="L2541" s="444">
        <f t="shared" ca="1" si="129"/>
        <v>-24013144558.830647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-24013144558.830647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-100054768.99512769</v>
      </c>
      <c r="L2542" s="444">
        <f t="shared" ca="1" si="129"/>
        <v>-24113199327.825775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-24113199327.825775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-100471663.86594073</v>
      </c>
      <c r="L2543" s="444">
        <f t="shared" ca="1" si="129"/>
        <v>-24213670991.691715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-24213670991.691715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-100890295.79871547</v>
      </c>
      <c r="L2544" s="444">
        <f t="shared" ca="1" si="129"/>
        <v>-24314561287.490429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-24314561287.490429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-101310672.03121012</v>
      </c>
      <c r="L2545" s="444">
        <f t="shared" ca="1" si="129"/>
        <v>-24415871959.521641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-24415871959.521641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-101732799.83134016</v>
      </c>
      <c r="L2546" s="444">
        <f t="shared" ca="1" si="129"/>
        <v>-24517604759.352982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-24517604759.352982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-102156686.49730408</v>
      </c>
      <c r="L2547" s="444">
        <f t="shared" ca="1" si="129"/>
        <v>-24619761445.850285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-24619761445.850285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-102582339.35770951</v>
      </c>
      <c r="L2548" s="444">
        <f t="shared" ca="1" si="129"/>
        <v>-24722343785.207993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-24722343785.207993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-103009765.77169997</v>
      </c>
      <c r="L2549" s="444">
        <f t="shared" ca="1" si="129"/>
        <v>-24825353550.979694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-24825353550.979694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-103438973.12908205</v>
      </c>
      <c r="L2550" s="444">
        <f t="shared" ca="1" si="129"/>
        <v>-24928792524.108776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-24928792524.108776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-103869968.85045323</v>
      </c>
      <c r="L2551" s="444">
        <f t="shared" ca="1" si="129"/>
        <v>-25032662492.959229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-25032662492.959229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-104302760.38733011</v>
      </c>
      <c r="L2552" s="444">
        <f t="shared" ca="1" si="129"/>
        <v>-25136965253.346558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-25136965253.346558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-104737355.22227733</v>
      </c>
      <c r="L2553" s="444">
        <f t="shared" ca="1" si="129"/>
        <v>-25241702608.568836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-25241702608.568836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-105173760.86903682</v>
      </c>
      <c r="L2554" s="444">
        <f t="shared" ca="1" si="129"/>
        <v>-25346876369.437874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-25346876369.437874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-105611984.87265781</v>
      </c>
      <c r="L2555" s="444">
        <f t="shared" ca="1" si="129"/>
        <v>-25452488354.310532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-25452488354.310532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-106052034.80962722</v>
      </c>
      <c r="L2556" s="444">
        <f t="shared" ca="1" si="129"/>
        <v>-25558540389.120159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-25558540389.120159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-106493918.28800066</v>
      </c>
      <c r="L2557" s="444">
        <f t="shared" ca="1" si="129"/>
        <v>-25665034307.408161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-25665034307.408161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-106937642.94753401</v>
      </c>
      <c r="L2558" s="444">
        <f t="shared" ref="L2558:L2812" ca="1" si="134">I2558-J2558+K2558</f>
        <v>-25771971950.355694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-25771971950.355694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-107383216.45981538</v>
      </c>
      <c r="L2559" s="444">
        <f t="shared" ca="1" si="134"/>
        <v>-25879355166.81551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-25879355166.81551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-107830646.52839796</v>
      </c>
      <c r="L2560" s="444">
        <f t="shared" ca="1" si="134"/>
        <v>-25987185813.343906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-25987185813.343906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-108279940.88893294</v>
      </c>
      <c r="L2561" s="444">
        <f t="shared" ca="1" si="134"/>
        <v>-26095465754.232838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-26095465754.232838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-108731107.30930349</v>
      </c>
      <c r="L2562" s="444">
        <f t="shared" ca="1" si="134"/>
        <v>-26204196861.542141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-26204196861.542141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-109184153.58975892</v>
      </c>
      <c r="L2563" s="444">
        <f t="shared" ca="1" si="134"/>
        <v>-26313381015.131901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-26313381015.131901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-109639087.56304958</v>
      </c>
      <c r="L2564" s="444">
        <f t="shared" ca="1" si="134"/>
        <v>-26423020102.69495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-26423020102.69495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-110095917.09456229</v>
      </c>
      <c r="L2565" s="444">
        <f t="shared" ca="1" si="134"/>
        <v>-26533116019.789513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-26533116019.789513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-110554650.08245631</v>
      </c>
      <c r="L2566" s="444">
        <f t="shared" ca="1" si="134"/>
        <v>-26643670669.871967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-26643670669.871967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-111015294.45779987</v>
      </c>
      <c r="L2567" s="444">
        <f t="shared" ca="1" si="134"/>
        <v>-26754685964.329765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-26754685964.329765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-111477858.18470736</v>
      </c>
      <c r="L2568" s="444">
        <f t="shared" ca="1" si="134"/>
        <v>-26866163822.514473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-26866163822.514473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-111942349.26047695</v>
      </c>
      <c r="L2569" s="444">
        <f t="shared" ca="1" si="134"/>
        <v>-26978106171.774948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-26978106171.774948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-112408775.71572895</v>
      </c>
      <c r="L2570" s="444">
        <f t="shared" ca="1" si="134"/>
        <v>-27090514947.490677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-27090514947.490677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-112877145.61454448</v>
      </c>
      <c r="L2571" s="444">
        <f t="shared" ca="1" si="134"/>
        <v>-27203392093.105221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-27203392093.105221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-113347467.05460508</v>
      </c>
      <c r="L2572" s="444">
        <f t="shared" ca="1" si="134"/>
        <v>-27316739560.159824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-27316739560.159824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-113819748.16733262</v>
      </c>
      <c r="L2573" s="444">
        <f t="shared" ca="1" si="134"/>
        <v>-27430559308.327156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-27430559308.327156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-114293997.11802982</v>
      </c>
      <c r="L2574" s="444">
        <f t="shared" ca="1" si="134"/>
        <v>-27544853305.445187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-27544853305.445187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-114770222.10602161</v>
      </c>
      <c r="L2575" s="444">
        <f t="shared" ca="1" si="134"/>
        <v>-27659623527.551208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-27659623527.551208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-115248431.3647967</v>
      </c>
      <c r="L2576" s="444">
        <f t="shared" ca="1" si="134"/>
        <v>-27774871958.916004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-27774871958.916004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-115728633.16215</v>
      </c>
      <c r="L2577" s="444">
        <f t="shared" ca="1" si="134"/>
        <v>-27890600592.078156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-27890600592.078156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-116210835.80032565</v>
      </c>
      <c r="L2578" s="444">
        <f t="shared" ca="1" si="134"/>
        <v>-28006811427.878483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-28006811427.878483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-116695047.61616035</v>
      </c>
      <c r="L2579" s="444">
        <f t="shared" ca="1" si="134"/>
        <v>-28123506475.494644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-28123506475.494644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-117181276.98122768</v>
      </c>
      <c r="L2580" s="444">
        <f t="shared" ca="1" si="134"/>
        <v>-28240687752.475872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-28240687752.475872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-117669532.30198282</v>
      </c>
      <c r="L2581" s="444">
        <f t="shared" ca="1" si="134"/>
        <v>-28358357284.777855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-28358357284.777855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-118159822.01990774</v>
      </c>
      <c r="L2582" s="444">
        <f t="shared" ca="1" si="134"/>
        <v>-28476517106.797764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-28476517106.797764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-118652154.61165734</v>
      </c>
      <c r="L2583" s="444">
        <f t="shared" ca="1" si="134"/>
        <v>-28595169261.40942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-28595169261.40942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-119146538.58920591</v>
      </c>
      <c r="L2584" s="444">
        <f t="shared" ca="1" si="134"/>
        <v>-28714315799.998627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-28714315799.998627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-119642982.49999428</v>
      </c>
      <c r="L2585" s="444">
        <f t="shared" ca="1" si="134"/>
        <v>-28833958782.498619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-28833958782.498619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-120141494.92707758</v>
      </c>
      <c r="L2586" s="444">
        <f t="shared" ca="1" si="134"/>
        <v>-28954100277.425697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-28954100277.425697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-120642084.48927374</v>
      </c>
      <c r="L2587" s="444">
        <f t="shared" ca="1" si="134"/>
        <v>-29074742361.91497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-29074742361.91497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-121144759.84131238</v>
      </c>
      <c r="L2588" s="444">
        <f t="shared" ca="1" si="134"/>
        <v>-29195887121.756283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-29195887121.756283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-121649529.67398453</v>
      </c>
      <c r="L2589" s="444">
        <f t="shared" ca="1" si="134"/>
        <v>-29317536651.430267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-29317536651.430267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-122156402.71429278</v>
      </c>
      <c r="L2590" s="444">
        <f t="shared" ca="1" si="134"/>
        <v>-29439693054.144562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-29439693054.144562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-122665387.72560236</v>
      </c>
      <c r="L2591" s="444">
        <f t="shared" ca="1" si="134"/>
        <v>-29562358441.870163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-29562358441.870163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-123176493.50779235</v>
      </c>
      <c r="L2592" s="444">
        <f t="shared" ca="1" si="134"/>
        <v>-29685534935.377956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-29685534935.377956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-123689728.89740814</v>
      </c>
      <c r="L2593" s="444">
        <f t="shared" ca="1" si="134"/>
        <v>-29809224664.275364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-29809224664.275364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-124205102.767814</v>
      </c>
      <c r="L2594" s="444">
        <f t="shared" ca="1" si="134"/>
        <v>-29933429767.043179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-29933429767.043179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-124722624.02934657</v>
      </c>
      <c r="L2595" s="444">
        <f t="shared" ca="1" si="134"/>
        <v>-30058152391.072525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-30058152391.072525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-125242301.62946886</v>
      </c>
      <c r="L2596" s="444">
        <f t="shared" ca="1" si="134"/>
        <v>-30183394692.701992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-30183394692.701992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-125764144.55292498</v>
      </c>
      <c r="L2597" s="444">
        <f t="shared" ca="1" si="134"/>
        <v>-30309158837.254917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-30309158837.254917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-126288161.8218955</v>
      </c>
      <c r="L2598" s="444">
        <f t="shared" ca="1" si="134"/>
        <v>-30435446999.076813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-30435446999.076813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-126814362.49615337</v>
      </c>
      <c r="L2599" s="444">
        <f t="shared" ca="1" si="134"/>
        <v>-30562261361.572968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-30562261361.572968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-127342755.67322069</v>
      </c>
      <c r="L2600" s="444">
        <f t="shared" ca="1" si="134"/>
        <v>-30689604117.246189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-30689604117.246189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-127873350.48852579</v>
      </c>
      <c r="L2601" s="444">
        <f t="shared" ca="1" si="134"/>
        <v>-30817477467.734715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-30817477467.734715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-128406156.11556131</v>
      </c>
      <c r="L2602" s="444">
        <f t="shared" ca="1" si="134"/>
        <v>-30945883623.850277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-30945883623.850277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-128941181.7660428</v>
      </c>
      <c r="L2603" s="444">
        <f t="shared" ca="1" si="134"/>
        <v>-31074824805.616322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-31074824805.616322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-129478436.69006801</v>
      </c>
      <c r="L2604" s="444">
        <f t="shared" ca="1" si="134"/>
        <v>-31204303242.306389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-31204303242.306389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-130017930.17627662</v>
      </c>
      <c r="L2605" s="444">
        <f t="shared" ca="1" si="134"/>
        <v>-31334321172.482666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-31334321172.482666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-130559671.5520111</v>
      </c>
      <c r="L2606" s="444">
        <f t="shared" ca="1" si="134"/>
        <v>-31464880844.034676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-31464880844.034676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-131103670.1834778</v>
      </c>
      <c r="L2607" s="444">
        <f t="shared" ca="1" si="134"/>
        <v>-31595984514.218155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-31595984514.218155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-131649935.47590896</v>
      </c>
      <c r="L2608" s="444">
        <f t="shared" ca="1" si="134"/>
        <v>-31727634449.694065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-31727634449.694065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-132198476.87372525</v>
      </c>
      <c r="L2609" s="444">
        <f t="shared" ca="1" si="134"/>
        <v>-31859832926.567791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-31859832926.567791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-132749303.86069913</v>
      </c>
      <c r="L2610" s="444">
        <f t="shared" ca="1" si="134"/>
        <v>-31992582230.42849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-31992582230.42849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-133302425.96011873</v>
      </c>
      <c r="L2611" s="444">
        <f t="shared" ca="1" si="134"/>
        <v>-32125884656.388607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-32125884656.388607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-133857852.73495252</v>
      </c>
      <c r="L2612" s="444">
        <f t="shared" ca="1" si="134"/>
        <v>-32259742509.123558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-32259742509.123558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-134415593.78801483</v>
      </c>
      <c r="L2613" s="444">
        <f t="shared" ca="1" si="134"/>
        <v>-32394158102.911572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-32394158102.911572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-134975658.76213157</v>
      </c>
      <c r="L2614" s="444">
        <f t="shared" ca="1" si="134"/>
        <v>-32529133761.673702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-32529133761.673702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-135538057.34030709</v>
      </c>
      <c r="L2615" s="444">
        <f t="shared" ca="1" si="134"/>
        <v>-32664671819.014008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-32664671819.014008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-136102799.24589169</v>
      </c>
      <c r="L2616" s="444">
        <f t="shared" ca="1" si="134"/>
        <v>-32800774618.259899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-32800774618.259899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-136669894.2427496</v>
      </c>
      <c r="L2617" s="444">
        <f t="shared" ca="1" si="134"/>
        <v>-32937444512.502647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-32937444512.502647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-137239352.13542771</v>
      </c>
      <c r="L2618" s="444">
        <f t="shared" ca="1" si="134"/>
        <v>-33074683864.638077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-33074683864.638077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-137811182.76932532</v>
      </c>
      <c r="L2619" s="444">
        <f t="shared" ca="1" si="134"/>
        <v>-33212495047.407402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-33212495047.407402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-138385396.03086418</v>
      </c>
      <c r="L2620" s="444">
        <f t="shared" ca="1" si="134"/>
        <v>-33350880443.438267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-33350880443.438267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-138962001.84765944</v>
      </c>
      <c r="L2621" s="444">
        <f t="shared" ca="1" si="134"/>
        <v>-33489842445.285927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-33489842445.285927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-139541010.18869135</v>
      </c>
      <c r="L2622" s="444">
        <f t="shared" ca="1" si="134"/>
        <v>-33629383455.474617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-33629383455.474617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-140122431.06447759</v>
      </c>
      <c r="L2623" s="444">
        <f t="shared" ca="1" si="134"/>
        <v>-33769505886.539093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-33769505886.539093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-140706274.52724621</v>
      </c>
      <c r="L2624" s="444">
        <f t="shared" ca="1" si="134"/>
        <v>-33910212161.066338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-33910212161.066338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-141292550.67110974</v>
      </c>
      <c r="L2625" s="444">
        <f t="shared" ca="1" si="134"/>
        <v>-34051504711.737446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-34051504711.737446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-141881269.63223937</v>
      </c>
      <c r="L2626" s="444">
        <f t="shared" ca="1" si="134"/>
        <v>-34193385981.369686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-34193385981.369686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-142472441.58904037</v>
      </c>
      <c r="L2627" s="444">
        <f t="shared" ca="1" si="134"/>
        <v>-34335858422.958725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-34335858422.958725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-143066076.76232803</v>
      </c>
      <c r="L2628" s="444">
        <f t="shared" ca="1" si="134"/>
        <v>-34478924499.721054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-34478924499.721054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-143662185.4155044</v>
      </c>
      <c r="L2629" s="444">
        <f t="shared" ca="1" si="134"/>
        <v>-34622586685.136559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-34622586685.136559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-144260777.85473567</v>
      </c>
      <c r="L2630" s="444">
        <f t="shared" ca="1" si="134"/>
        <v>-34766847462.991295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-34766847462.991295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-144861864.42913041</v>
      </c>
      <c r="L2631" s="444">
        <f t="shared" ca="1" si="134"/>
        <v>-34911709327.420425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-34911709327.420425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-145465455.53091845</v>
      </c>
      <c r="L2632" s="444">
        <f t="shared" ca="1" si="134"/>
        <v>-35057174782.951347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-35057174782.951347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-146071561.59563062</v>
      </c>
      <c r="L2633" s="444">
        <f t="shared" ca="1" si="134"/>
        <v>-35203246344.546974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-35203246344.546974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-146680193.10227907</v>
      </c>
      <c r="L2634" s="444">
        <f t="shared" ca="1" si="134"/>
        <v>-35349926537.649254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-35349926537.649254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-147291360.57353854</v>
      </c>
      <c r="L2635" s="444">
        <f t="shared" ca="1" si="134"/>
        <v>-35497217898.222794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-35497217898.222794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-147905074.5759283</v>
      </c>
      <c r="L2636" s="444">
        <f t="shared" ca="1" si="134"/>
        <v>-35645122972.798721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-35645122972.798721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-148521345.71999466</v>
      </c>
      <c r="L2637" s="444">
        <f t="shared" ca="1" si="134"/>
        <v>-35793644318.518715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-35793644318.518715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-149140184.66049466</v>
      </c>
      <c r="L2638" s="444">
        <f t="shared" ca="1" si="134"/>
        <v>-35942784503.179207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-35942784503.179207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-149761602.09658003</v>
      </c>
      <c r="L2639" s="444">
        <f t="shared" ca="1" si="134"/>
        <v>-36092546105.275787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-36092546105.275787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-150385608.77198243</v>
      </c>
      <c r="L2640" s="444">
        <f t="shared" ca="1" si="134"/>
        <v>-36242931714.047768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-36242931714.047768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-151012215.47519904</v>
      </c>
      <c r="L2641" s="444">
        <f t="shared" ca="1" si="134"/>
        <v>-36393943929.522964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-36393943929.522964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-151641433.03967902</v>
      </c>
      <c r="L2642" s="444">
        <f t="shared" ca="1" si="134"/>
        <v>-36545585362.562645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-36545585362.562645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-152273272.34401101</v>
      </c>
      <c r="L2643" s="444">
        <f t="shared" ca="1" si="134"/>
        <v>-36697858634.906654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-36697858634.906654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-152907744.31211105</v>
      </c>
      <c r="L2644" s="444">
        <f t="shared" ca="1" si="134"/>
        <v>-36850766379.218765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-36850766379.218765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-153544859.91341153</v>
      </c>
      <c r="L2645" s="444">
        <f t="shared" ca="1" si="134"/>
        <v>-37004311239.132179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-37004311239.132179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-154184630.16305074</v>
      </c>
      <c r="L2646" s="444">
        <f t="shared" ca="1" si="134"/>
        <v>-37158495869.295227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-37158495869.295227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-154827066.12206346</v>
      </c>
      <c r="L2647" s="444">
        <f t="shared" ca="1" si="134"/>
        <v>-37313322935.41729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-37313322935.41729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-155472178.89757204</v>
      </c>
      <c r="L2648" s="444">
        <f t="shared" ca="1" si="134"/>
        <v>-37468795114.314865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-37468795114.314865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-156119979.64297861</v>
      </c>
      <c r="L2649" s="444">
        <f t="shared" ca="1" si="134"/>
        <v>-37624915093.95784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-37624915093.95784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-156770479.55815765</v>
      </c>
      <c r="L2650" s="444">
        <f t="shared" ca="1" si="134"/>
        <v>-37781685573.515999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-37781685573.515999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-157423689.88964999</v>
      </c>
      <c r="L2651" s="444">
        <f t="shared" ca="1" si="134"/>
        <v>-37939109263.405647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-37939109263.405647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-158079621.93085685</v>
      </c>
      <c r="L2652" s="444">
        <f t="shared" ca="1" si="134"/>
        <v>-38097188885.336502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-38097188885.336502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-158738287.02223542</v>
      </c>
      <c r="L2653" s="444">
        <f t="shared" ca="1" si="134"/>
        <v>-38255927172.358734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-38255927172.358734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-159399696.55149472</v>
      </c>
      <c r="L2654" s="444">
        <f t="shared" ca="1" si="134"/>
        <v>-38415326868.910233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-38415326868.910233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-160063861.95379263</v>
      </c>
      <c r="L2655" s="444">
        <f t="shared" ca="1" si="134"/>
        <v>-38575390730.864029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-38575390730.864029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-160730794.71193346</v>
      </c>
      <c r="L2656" s="444">
        <f t="shared" ca="1" si="134"/>
        <v>-38736121525.575966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-38736121525.575966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-161400506.35656652</v>
      </c>
      <c r="L2657" s="444">
        <f t="shared" ca="1" si="134"/>
        <v>-38897522031.932533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-38897522031.932533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-162073008.46638554</v>
      </c>
      <c r="L2658" s="444">
        <f t="shared" ca="1" si="134"/>
        <v>-39059595040.398918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-39059595040.398918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-162748312.66832882</v>
      </c>
      <c r="L2659" s="444">
        <f t="shared" ca="1" si="134"/>
        <v>-39222343353.067245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-39222343353.067245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-163426430.63778019</v>
      </c>
      <c r="L2660" s="444">
        <f t="shared" ca="1" si="134"/>
        <v>-39385769783.705025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-39385769783.705025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-164107374.09877095</v>
      </c>
      <c r="L2661" s="444">
        <f t="shared" ca="1" si="134"/>
        <v>-39549877157.803795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-39549877157.803795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-164791154.82418248</v>
      </c>
      <c r="L2662" s="444">
        <f t="shared" ca="1" si="134"/>
        <v>-39714668312.627975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-39714668312.627975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-165477784.63594991</v>
      </c>
      <c r="L2663" s="444">
        <f t="shared" ca="1" si="134"/>
        <v>-39880146097.263924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-39880146097.263924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-166167275.40526634</v>
      </c>
      <c r="L2664" s="444">
        <f t="shared" ca="1" si="134"/>
        <v>-40046313372.669189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-40046313372.669189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-166859639.05278829</v>
      </c>
      <c r="L2665" s="444">
        <f t="shared" ca="1" si="134"/>
        <v>-40213173011.721977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-40213173011.721977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-167554887.54884157</v>
      </c>
      <c r="L2666" s="444">
        <f t="shared" ca="1" si="134"/>
        <v>-40380727899.270821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-40380727899.270821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-168253032.91362843</v>
      </c>
      <c r="L2667" s="444">
        <f t="shared" ca="1" si="134"/>
        <v>-40548980932.184448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-40548980932.184448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-168954087.21743521</v>
      </c>
      <c r="L2668" s="444">
        <f t="shared" ca="1" si="134"/>
        <v>-40717935019.401886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-40717935019.401886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-169658062.58084118</v>
      </c>
      <c r="L2669" s="444">
        <f t="shared" ca="1" si="134"/>
        <v>-40887593081.982727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-40887593081.982727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-170364971.17492804</v>
      </c>
      <c r="L2670" s="444">
        <f t="shared" ca="1" si="134"/>
        <v>-41057958053.157654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-41057958053.157654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-171074825.22149023</v>
      </c>
      <c r="L2671" s="444">
        <f t="shared" ca="1" si="134"/>
        <v>-41229032878.379143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-41229032878.379143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-171787636.99324644</v>
      </c>
      <c r="L2672" s="444">
        <f t="shared" ca="1" si="134"/>
        <v>-41400820515.372391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-41400820515.372391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-172503418.81405163</v>
      </c>
      <c r="L2673" s="444">
        <f t="shared" ca="1" si="134"/>
        <v>-41573323934.18644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-41573323934.18644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-173222183.05911016</v>
      </c>
      <c r="L2674" s="444">
        <f t="shared" ca="1" si="134"/>
        <v>-41746546117.245552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-41746546117.245552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-173943942.15518981</v>
      </c>
      <c r="L2675" s="444">
        <f t="shared" ca="1" si="134"/>
        <v>-41920490059.400742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-41920490059.400742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-174668708.58083642</v>
      </c>
      <c r="L2676" s="444">
        <f t="shared" ca="1" si="134"/>
        <v>-42095158767.981575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-42095158767.981575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-175396494.8665899</v>
      </c>
      <c r="L2677" s="444">
        <f t="shared" ca="1" si="134"/>
        <v>-42270555262.848167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-42270555262.848167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-176127313.59520069</v>
      </c>
      <c r="L2678" s="444">
        <f t="shared" ca="1" si="134"/>
        <v>-42446682576.443367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-42446682576.443367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-176861177.40184736</v>
      </c>
      <c r="L2679" s="444">
        <f t="shared" ca="1" si="134"/>
        <v>-42623543753.845215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-42623543753.845215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-177598098.97435507</v>
      </c>
      <c r="L2680" s="444">
        <f t="shared" ca="1" si="134"/>
        <v>-42801141852.819572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-42801141852.819572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-178338091.05341488</v>
      </c>
      <c r="L2681" s="444">
        <f t="shared" ca="1" si="134"/>
        <v>-42979479943.872986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-42979479943.872986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-179081166.43280411</v>
      </c>
      <c r="L2682" s="444">
        <f t="shared" ca="1" si="134"/>
        <v>-43158561110.305786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-43158561110.305786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-179827337.95960745</v>
      </c>
      <c r="L2683" s="444">
        <f t="shared" ca="1" si="134"/>
        <v>-43338388448.265396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-43338388448.265396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-180576618.53443915</v>
      </c>
      <c r="L2684" s="444">
        <f t="shared" ca="1" si="134"/>
        <v>-43518965066.799835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-43518965066.799835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-181329021.11166596</v>
      </c>
      <c r="L2685" s="444">
        <f t="shared" ca="1" si="134"/>
        <v>-43700294087.911499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-43700294087.911499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-182084558.69963124</v>
      </c>
      <c r="L2686" s="444">
        <f t="shared" ca="1" si="134"/>
        <v>-43882378646.61113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-43882378646.61113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-182843244.36087972</v>
      </c>
      <c r="L2687" s="444">
        <f t="shared" ca="1" si="134"/>
        <v>-44065221890.972008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-44065221890.972008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-183605091.21238336</v>
      </c>
      <c r="L2688" s="444">
        <f t="shared" ca="1" si="134"/>
        <v>-44248826982.184395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-44248826982.184395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-184370112.42576832</v>
      </c>
      <c r="L2689" s="444">
        <f t="shared" ca="1" si="134"/>
        <v>-44433197094.610161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-44433197094.610161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-185138321.22754234</v>
      </c>
      <c r="L2690" s="444">
        <f t="shared" ca="1" si="134"/>
        <v>-44618335415.8377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-44618335415.8377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-185909730.89932376</v>
      </c>
      <c r="L2691" s="444">
        <f t="shared" ca="1" si="134"/>
        <v>-44804245146.737022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-44804245146.737022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-186684354.77807093</v>
      </c>
      <c r="L2692" s="444">
        <f t="shared" ca="1" si="134"/>
        <v>-44990929501.515091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-44990929501.515091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-187462206.25631288</v>
      </c>
      <c r="L2693" s="444">
        <f t="shared" ca="1" si="134"/>
        <v>-45178391707.7714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-45178391707.7714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-188243298.78238082</v>
      </c>
      <c r="L2694" s="444">
        <f t="shared" ca="1" si="134"/>
        <v>-45366635006.55378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-45366635006.55378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-189027645.86064073</v>
      </c>
      <c r="L2695" s="444">
        <f t="shared" ca="1" si="134"/>
        <v>-45555662652.414421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-45555662652.414421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-189815261.05172676</v>
      </c>
      <c r="L2696" s="444">
        <f t="shared" ca="1" si="134"/>
        <v>-45745477913.466148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-45745477913.466148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-190606157.97277561</v>
      </c>
      <c r="L2697" s="444">
        <f t="shared" ca="1" si="134"/>
        <v>-45936084071.438927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-45936084071.438927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-191400350.2976622</v>
      </c>
      <c r="L2698" s="444">
        <f t="shared" ca="1" si="134"/>
        <v>-46127484421.736588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-46127484421.736588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-192197851.75723577</v>
      </c>
      <c r="L2699" s="444">
        <f t="shared" ca="1" si="134"/>
        <v>-46319682273.49382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-46319682273.49382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-192998676.13955757</v>
      </c>
      <c r="L2700" s="444">
        <f t="shared" ca="1" si="134"/>
        <v>-46512680949.633377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-46512680949.633377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-193802837.29013908</v>
      </c>
      <c r="L2701" s="444">
        <f t="shared" ca="1" si="134"/>
        <v>-46706483786.923515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-46706483786.923515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-194610349.11218131</v>
      </c>
      <c r="L2702" s="444">
        <f t="shared" ca="1" si="134"/>
        <v>-46901094136.035698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-46901094136.035698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-195421225.56681541</v>
      </c>
      <c r="L2703" s="444">
        <f t="shared" ca="1" si="134"/>
        <v>-47096515361.602516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-47096515361.602516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-196235480.67334381</v>
      </c>
      <c r="L2704" s="444">
        <f t="shared" ca="1" si="134"/>
        <v>-47292750842.275864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-47292750842.275864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-197053128.50948277</v>
      </c>
      <c r="L2705" s="444">
        <f t="shared" ca="1" si="134"/>
        <v>-47489803970.785347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-47489803970.785347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-197874183.21160561</v>
      </c>
      <c r="L2706" s="444">
        <f t="shared" ca="1" si="134"/>
        <v>-47687678153.996956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-47687678153.996956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-198698658.97498733</v>
      </c>
      <c r="L2707" s="444">
        <f t="shared" ca="1" si="134"/>
        <v>-47886376812.971947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-47886376812.971947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-199526570.05404979</v>
      </c>
      <c r="L2708" s="444">
        <f t="shared" ca="1" si="134"/>
        <v>-48085903383.025993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-48085903383.025993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-200357930.76260829</v>
      </c>
      <c r="L2709" s="444">
        <f t="shared" ca="1" si="134"/>
        <v>-48286261313.788605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-48286261313.788605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-201192755.47411919</v>
      </c>
      <c r="L2710" s="444">
        <f t="shared" ca="1" si="134"/>
        <v>-48487454069.262726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-48487454069.262726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-202031058.62192804</v>
      </c>
      <c r="L2711" s="444">
        <f t="shared" ca="1" si="134"/>
        <v>-48689485127.884651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-48689485127.884651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-202872854.69951937</v>
      </c>
      <c r="L2712" s="444">
        <f t="shared" ca="1" si="134"/>
        <v>-48892357982.584167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-48892357982.584167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-203718158.26076737</v>
      </c>
      <c r="L2713" s="444">
        <f t="shared" ca="1" si="134"/>
        <v>-49096076140.844933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-49096076140.844933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-204566983.92018721</v>
      </c>
      <c r="L2714" s="444">
        <f t="shared" ca="1" si="134"/>
        <v>-49300643124.765121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-49300643124.765121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-205419346.35318801</v>
      </c>
      <c r="L2715" s="444">
        <f t="shared" ca="1" si="134"/>
        <v>-49506062471.118309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-49506062471.118309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-206275260.29632628</v>
      </c>
      <c r="L2716" s="444">
        <f t="shared" ca="1" si="134"/>
        <v>-49712337731.414635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-49712337731.414635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-207134740.54756099</v>
      </c>
      <c r="L2717" s="444">
        <f t="shared" ca="1" si="134"/>
        <v>-49919472471.962196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-49919472471.962196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-207997801.96650916</v>
      </c>
      <c r="L2718" s="444">
        <f t="shared" ca="1" si="134"/>
        <v>-50127470273.928703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-50127470273.928703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-208864459.47470292</v>
      </c>
      <c r="L2719" s="444">
        <f t="shared" ca="1" si="134"/>
        <v>-50336334733.403404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-50336334733.403404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-209734728.05584753</v>
      </c>
      <c r="L2720" s="444">
        <f t="shared" ca="1" si="134"/>
        <v>-50546069461.459251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-50546069461.459251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-210608622.75608021</v>
      </c>
      <c r="L2721" s="444">
        <f t="shared" ca="1" si="134"/>
        <v>-50756678084.215332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-50756678084.215332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-211486158.68423054</v>
      </c>
      <c r="L2722" s="444">
        <f t="shared" ca="1" si="134"/>
        <v>-50968164242.899559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-50968164242.899559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-212367351.0120815</v>
      </c>
      <c r="L2723" s="444">
        <f t="shared" ca="1" si="134"/>
        <v>-51180531593.911644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-51180531593.911644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-213252214.97463185</v>
      </c>
      <c r="L2724" s="444">
        <f t="shared" ca="1" si="134"/>
        <v>-51393783808.886276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-51393783808.886276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-214140765.87035948</v>
      </c>
      <c r="L2725" s="444">
        <f t="shared" ca="1" si="134"/>
        <v>-51607924574.756638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-51607924574.756638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-215033019.06148598</v>
      </c>
      <c r="L2726" s="444">
        <f t="shared" ca="1" si="134"/>
        <v>-51822957593.818123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-51822957593.818123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-215928989.97424218</v>
      </c>
      <c r="L2727" s="444">
        <f t="shared" ca="1" si="134"/>
        <v>-52038886583.792366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-52038886583.792366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-216828694.09913486</v>
      </c>
      <c r="L2728" s="444">
        <f t="shared" ca="1" si="134"/>
        <v>-52255715277.891502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-52255715277.891502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-217732146.9912146</v>
      </c>
      <c r="L2729" s="444">
        <f t="shared" ca="1" si="134"/>
        <v>-52473447424.882713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-52473447424.882713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-218639364.27034464</v>
      </c>
      <c r="L2730" s="444">
        <f t="shared" ca="1" si="134"/>
        <v>-52692086789.153061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-52692086789.153061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-219550361.62147108</v>
      </c>
      <c r="L2731" s="444">
        <f t="shared" ca="1" si="134"/>
        <v>-52911637150.774529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-52911637150.774529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-220465154.79489386</v>
      </c>
      <c r="L2732" s="444">
        <f t="shared" ca="1" si="134"/>
        <v>-53132102305.56942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-53132102305.56942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-221383759.60653925</v>
      </c>
      <c r="L2733" s="444">
        <f t="shared" ca="1" si="134"/>
        <v>-53353486065.175957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-53353486065.175957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-222306191.93823314</v>
      </c>
      <c r="L2734" s="444">
        <f t="shared" ca="1" si="134"/>
        <v>-53575792257.114189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-53575792257.114189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-223232467.73797578</v>
      </c>
      <c r="L2735" s="444">
        <f t="shared" ca="1" si="134"/>
        <v>-53799024724.852165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-53799024724.852165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-224162603.02021736</v>
      </c>
      <c r="L2736" s="444">
        <f t="shared" ca="1" si="134"/>
        <v>-54023187327.872383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-54023187327.872383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-225096613.86613491</v>
      </c>
      <c r="L2737" s="444">
        <f t="shared" ca="1" si="134"/>
        <v>-54248283941.738518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-54248283941.738518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-226034516.42391047</v>
      </c>
      <c r="L2738" s="444">
        <f t="shared" ca="1" si="134"/>
        <v>-54474318458.16243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-54474318458.16243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-226976326.90901011</v>
      </c>
      <c r="L2739" s="444">
        <f t="shared" ca="1" si="134"/>
        <v>-54701294785.071442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-54701294785.071442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-227922061.60446429</v>
      </c>
      <c r="L2740" s="444">
        <f t="shared" ca="1" si="134"/>
        <v>-54929216846.675903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-54929216846.675903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-228871736.86114958</v>
      </c>
      <c r="L2741" s="444">
        <f t="shared" ca="1" si="134"/>
        <v>-55158088583.537056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-55158088583.537056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-229825369.0980711</v>
      </c>
      <c r="L2742" s="444">
        <f t="shared" ca="1" si="134"/>
        <v>-55387913952.635124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-55387913952.635124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-230782974.80264634</v>
      </c>
      <c r="L2743" s="444">
        <f t="shared" ca="1" si="134"/>
        <v>-55618696927.437767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-55618696927.437767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-231744570.53099072</v>
      </c>
      <c r="L2744" s="444">
        <f t="shared" ca="1" si="134"/>
        <v>-55850441497.968758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-55850441497.968758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-232710172.90820315</v>
      </c>
      <c r="L2745" s="444">
        <f t="shared" ca="1" si="134"/>
        <v>-56083151670.876961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-56083151670.876961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-233679798.628654</v>
      </c>
      <c r="L2746" s="444">
        <f t="shared" ca="1" si="134"/>
        <v>-56316831469.505615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-56316831469.505615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-234653464.45627341</v>
      </c>
      <c r="L2747" s="444">
        <f t="shared" ca="1" si="134"/>
        <v>-56551484933.961891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-56551484933.961891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-235631187.22484121</v>
      </c>
      <c r="L2748" s="444">
        <f t="shared" ca="1" si="134"/>
        <v>-56787116121.186729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-56787116121.186729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-236612983.83827806</v>
      </c>
      <c r="L2749" s="444">
        <f t="shared" ca="1" si="134"/>
        <v>-57023729105.025009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-57023729105.025009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-237598871.27093753</v>
      </c>
      <c r="L2750" s="444">
        <f t="shared" ca="1" si="134"/>
        <v>-57261327976.295944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-57261327976.295944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-238588866.56789979</v>
      </c>
      <c r="L2751" s="444">
        <f t="shared" ca="1" si="134"/>
        <v>-57499916842.863846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-57499916842.863846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-239582986.84526601</v>
      </c>
      <c r="L2752" s="444">
        <f t="shared" ca="1" si="134"/>
        <v>-57739499829.709114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-57739499829.709114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-240581249.2904546</v>
      </c>
      <c r="L2753" s="444">
        <f t="shared" ca="1" si="134"/>
        <v>-57980081078.999565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-57980081078.999565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-241583671.16249818</v>
      </c>
      <c r="L2754" s="444">
        <f t="shared" ca="1" si="134"/>
        <v>-58221664750.162064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-58221664750.162064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-242590269.79234192</v>
      </c>
      <c r="L2755" s="444">
        <f t="shared" ca="1" si="134"/>
        <v>-58464255019.954407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-58464255019.954407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-243601062.58314335</v>
      </c>
      <c r="L2756" s="444">
        <f t="shared" ca="1" si="134"/>
        <v>-58707856082.537552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-58707856082.537552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-244616067.01057309</v>
      </c>
      <c r="L2757" s="444">
        <f t="shared" ca="1" si="134"/>
        <v>-58952472149.548126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-58952472149.548126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-245635300.62311715</v>
      </c>
      <c r="L2758" s="444">
        <f t="shared" ca="1" si="134"/>
        <v>-59198107450.171242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-59198107450.171242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-246658781.04238021</v>
      </c>
      <c r="L2759" s="444">
        <f t="shared" ca="1" si="134"/>
        <v>-59444766231.213623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-59444766231.213623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-247686525.96339008</v>
      </c>
      <c r="L2760" s="444">
        <f t="shared" ca="1" si="134"/>
        <v>-59692452757.17701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-59692452757.17701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-248718553.15490422</v>
      </c>
      <c r="L2761" s="444">
        <f t="shared" ca="1" si="134"/>
        <v>-59941171310.331917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-59941171310.331917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-249754880.45971629</v>
      </c>
      <c r="L2762" s="444">
        <f t="shared" ca="1" si="134"/>
        <v>-60190926190.791634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-60190926190.791634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-250795525.79496518</v>
      </c>
      <c r="L2763" s="444">
        <f t="shared" ca="1" si="134"/>
        <v>-60441721716.586601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-60441721716.586601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-251840507.15244412</v>
      </c>
      <c r="L2764" s="444">
        <f t="shared" ca="1" si="134"/>
        <v>-60693562223.739044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-60693562223.739044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-252889842.59891272</v>
      </c>
      <c r="L2765" s="444">
        <f t="shared" ca="1" si="134"/>
        <v>-60946452066.337959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-60946452066.337959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-253943550.27640817</v>
      </c>
      <c r="L2766" s="444">
        <f t="shared" ca="1" si="134"/>
        <v>-61200395616.614365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-61200395616.614365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-255001648.40255988</v>
      </c>
      <c r="L2767" s="444">
        <f t="shared" ca="1" si="134"/>
        <v>-61455397265.016922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-61455397265.016922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-256064155.2709038</v>
      </c>
      <c r="L2768" s="444">
        <f t="shared" ca="1" si="134"/>
        <v>-61711461420.287827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-61711461420.287827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-257131089.25119925</v>
      </c>
      <c r="L2769" s="444">
        <f t="shared" ca="1" si="134"/>
        <v>-61968592509.539024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-61968592509.539024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-258202468.78974593</v>
      </c>
      <c r="L2770" s="444">
        <f t="shared" ca="1" si="134"/>
        <v>-62226794978.328773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-62226794978.328773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-259278312.4097032</v>
      </c>
      <c r="L2771" s="444">
        <f t="shared" ca="1" si="134"/>
        <v>-62486073290.73848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-62486073290.73848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-260358638.71141031</v>
      </c>
      <c r="L2772" s="444">
        <f t="shared" ca="1" si="134"/>
        <v>-62746431929.44989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-62746431929.44989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-261443466.37270787</v>
      </c>
      <c r="L2773" s="444">
        <f t="shared" ca="1" si="134"/>
        <v>-63007875395.822601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-63007875395.822601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-262532814.14926079</v>
      </c>
      <c r="L2774" s="444">
        <f t="shared" ca="1" si="134"/>
        <v>-63270408209.971863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-63270408209.971863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-263626700.87488276</v>
      </c>
      <c r="L2775" s="444">
        <f t="shared" ca="1" si="134"/>
        <v>-63534034910.846748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-63534034910.846748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-264725145.4618614</v>
      </c>
      <c r="L2776" s="444">
        <f t="shared" ca="1" si="134"/>
        <v>-63798760056.308609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-63798760056.308609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-265828166.90128583</v>
      </c>
      <c r="L2777" s="444">
        <f t="shared" ca="1" si="134"/>
        <v>-64064588223.209892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-64064588223.209892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-266935784.26337454</v>
      </c>
      <c r="L2778" s="444">
        <f t="shared" ca="1" si="134"/>
        <v>-64331524007.473267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-64331524007.473267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-268048016.69780532</v>
      </c>
      <c r="L2779" s="444">
        <f t="shared" ca="1" si="134"/>
        <v>-64599572024.171074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-64599572024.171074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-269164883.43404615</v>
      </c>
      <c r="L2780" s="444">
        <f t="shared" ca="1" si="134"/>
        <v>-64868736907.605118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-64868736907.605118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-270286403.78168803</v>
      </c>
      <c r="L2781" s="444">
        <f t="shared" ca="1" si="134"/>
        <v>-65139023311.386803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-65139023311.386803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-271412597.13077831</v>
      </c>
      <c r="L2782" s="444">
        <f t="shared" ca="1" si="134"/>
        <v>-65410435908.517578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-65410435908.517578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-272543482.9521566</v>
      </c>
      <c r="L2783" s="444">
        <f t="shared" ca="1" si="134"/>
        <v>-65682979391.469734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-65682979391.469734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-273679080.79779053</v>
      </c>
      <c r="L2784" s="444">
        <f t="shared" ca="1" si="134"/>
        <v>-65956658472.267525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-65956658472.267525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-274819410.30111474</v>
      </c>
      <c r="L2785" s="444">
        <f t="shared" ca="1" si="134"/>
        <v>-66231477882.568642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-66231477882.568642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-275964491.17736936</v>
      </c>
      <c r="L2786" s="444">
        <f t="shared" ca="1" si="134"/>
        <v>-66507442373.74601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-66507442373.74601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-277114343.22394168</v>
      </c>
      <c r="L2787" s="444">
        <f t="shared" ca="1" si="134"/>
        <v>-66784556716.969948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-66784556716.969948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-278268986.3207081</v>
      </c>
      <c r="L2788" s="444">
        <f t="shared" ca="1" si="134"/>
        <v>-67062825703.290657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-67062825703.290657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-279428440.43037772</v>
      </c>
      <c r="L2789" s="444">
        <f t="shared" ca="1" si="134"/>
        <v>-67342254143.721031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-67342254143.721031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-280592725.59883761</v>
      </c>
      <c r="L2790" s="444">
        <f t="shared" ca="1" si="134"/>
        <v>-67622846869.31987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-67622846869.31987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-281761861.95549947</v>
      </c>
      <c r="L2791" s="444">
        <f t="shared" ca="1" si="134"/>
        <v>-67904608731.275368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-67904608731.275368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-282935869.71364737</v>
      </c>
      <c r="L2792" s="444">
        <f t="shared" ca="1" si="134"/>
        <v>-68187544600.989014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-68187544600.989014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-284114769.17078757</v>
      </c>
      <c r="L2793" s="444">
        <f t="shared" ca="1" si="134"/>
        <v>-68471659370.159798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-68471659370.159798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-285298580.7089991</v>
      </c>
      <c r="L2794" s="444">
        <f t="shared" ca="1" si="134"/>
        <v>-68756957950.86879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-68756957950.86879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-286487324.7952866</v>
      </c>
      <c r="L2795" s="444">
        <f t="shared" ca="1" si="134"/>
        <v>-69043445275.664078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-69043445275.664078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-287681021.98193365</v>
      </c>
      <c r="L2796" s="444">
        <f t="shared" ca="1" si="134"/>
        <v>-69331126297.646011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-69331126297.646011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-288879692.90685838</v>
      </c>
      <c r="L2797" s="444">
        <f t="shared" ca="1" si="134"/>
        <v>-69620005990.552872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-69620005990.552872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-290083358.29397029</v>
      </c>
      <c r="L2798" s="444">
        <f t="shared" ca="1" si="134"/>
        <v>-69910089348.846848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-69910089348.846848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-291292038.95352852</v>
      </c>
      <c r="L2799" s="444">
        <f t="shared" ca="1" si="134"/>
        <v>-70201381387.800369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-70201381387.800369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-292505755.78250152</v>
      </c>
      <c r="L2800" s="444">
        <f t="shared" ca="1" si="134"/>
        <v>-70493887143.58287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-70493887143.58287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-293724529.76492864</v>
      </c>
      <c r="L2801" s="444">
        <f t="shared" ca="1" si="134"/>
        <v>-70787611673.347794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-70787611673.347794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-294948381.97228247</v>
      </c>
      <c r="L2802" s="444">
        <f t="shared" ca="1" si="134"/>
        <v>-71082560055.320084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-71082560055.320084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-296177333.56383365</v>
      </c>
      <c r="L2803" s="444">
        <f t="shared" ca="1" si="134"/>
        <v>-71378737388.883911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-71378737388.883911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-297411405.78701627</v>
      </c>
      <c r="L2804" s="444">
        <f t="shared" ca="1" si="134"/>
        <v>-71676148794.670929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-71676148794.670929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-298650619.97779554</v>
      </c>
      <c r="L2805" s="444">
        <f t="shared" ca="1" si="134"/>
        <v>-71974799414.648727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-71974799414.648727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-299894997.56103635</v>
      </c>
      <c r="L2806" s="444">
        <f t="shared" ca="1" si="134"/>
        <v>-72274694412.209763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-72274694412.209763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-301144560.05087399</v>
      </c>
      <c r="L2807" s="444">
        <f t="shared" ca="1" si="134"/>
        <v>-72575838972.260635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-72575838972.260635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-302399329.05108595</v>
      </c>
      <c r="L2808" s="444">
        <f t="shared" ca="1" si="134"/>
        <v>-72878238301.311722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-72878238301.311722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-303659326.25546551</v>
      </c>
      <c r="L2809" s="444">
        <f t="shared" ca="1" si="134"/>
        <v>-73181897627.567184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-73181897627.567184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-304924573.44819659</v>
      </c>
      <c r="L2810" s="444">
        <f t="shared" ca="1" si="134"/>
        <v>-73486822201.015381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-73486822201.015381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-306195092.50423074</v>
      </c>
      <c r="L2811" s="444">
        <f t="shared" ca="1" si="134"/>
        <v>-73793017293.519608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-73793017293.519608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-307470905.38966501</v>
      </c>
      <c r="L2812" s="444">
        <f t="shared" ca="1" si="134"/>
        <v>-74100488198.909271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-74100488198.909271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-308752034.16212195</v>
      </c>
      <c r="L2813" s="444">
        <f t="shared" ref="L2813:L3067" ca="1" si="139">I2813-J2813+K2813</f>
        <v>-74409240233.071396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-74409240233.071396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-310038500.97113079</v>
      </c>
      <c r="L2814" s="444">
        <f t="shared" ca="1" si="139"/>
        <v>-74719278734.042526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-74719278734.042526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-311330328.05851054</v>
      </c>
      <c r="L2815" s="444">
        <f t="shared" ca="1" si="139"/>
        <v>-75030609062.101044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-75030609062.101044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-312627537.75875437</v>
      </c>
      <c r="L2816" s="444">
        <f t="shared" ca="1" si="139"/>
        <v>-75343236599.859802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-75343236599.859802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-313930152.49941581</v>
      </c>
      <c r="L2817" s="444">
        <f t="shared" ca="1" si="139"/>
        <v>-75657166752.359222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-75657166752.359222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-315238194.80149674</v>
      </c>
      <c r="L2818" s="444">
        <f t="shared" ca="1" si="139"/>
        <v>-75972404947.160721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-75972404947.160721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-316551687.27983636</v>
      </c>
      <c r="L2819" s="444">
        <f t="shared" ca="1" si="139"/>
        <v>-76288956634.440552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-76288956634.440552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-317870652.6435023</v>
      </c>
      <c r="L2820" s="444">
        <f t="shared" ca="1" si="139"/>
        <v>-76606827287.084061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-76606827287.084061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-319195113.69618356</v>
      </c>
      <c r="L2821" s="444">
        <f t="shared" ca="1" si="139"/>
        <v>-76926022400.780243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-76926022400.780243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-320525093.33658433</v>
      </c>
      <c r="L2822" s="444">
        <f t="shared" ca="1" si="139"/>
        <v>-77246547494.116821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-77246547494.116821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-321860614.55882007</v>
      </c>
      <c r="L2823" s="444">
        <f t="shared" ca="1" si="139"/>
        <v>-77568408108.675644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-77568408108.675644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-323201700.45281518</v>
      </c>
      <c r="L2824" s="444">
        <f t="shared" ca="1" si="139"/>
        <v>-77891609809.128464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-77891609809.128464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-324548374.2047019</v>
      </c>
      <c r="L2825" s="444">
        <f t="shared" ca="1" si="139"/>
        <v>-78216158183.33316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-78216158183.33316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-325900659.09722149</v>
      </c>
      <c r="L2826" s="444">
        <f t="shared" ca="1" si="139"/>
        <v>-78542058842.430389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-78542058842.430389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-327258578.51012659</v>
      </c>
      <c r="L2827" s="444">
        <f t="shared" ca="1" si="139"/>
        <v>-78869317420.940521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-78869317420.940521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-328622155.92058551</v>
      </c>
      <c r="L2828" s="444">
        <f t="shared" ca="1" si="139"/>
        <v>-79197939576.861099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-79197939576.861099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-329991414.90358794</v>
      </c>
      <c r="L2829" s="444">
        <f t="shared" ca="1" si="139"/>
        <v>-79527930991.764694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-79527930991.764694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-331366379.13235289</v>
      </c>
      <c r="L2830" s="444">
        <f t="shared" ca="1" si="139"/>
        <v>-79859297370.897049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-79859297370.897049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-332747072.37873769</v>
      </c>
      <c r="L2831" s="444">
        <f t="shared" ca="1" si="139"/>
        <v>-80192044443.275787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-80192044443.275787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-334133518.51364911</v>
      </c>
      <c r="L2832" s="444">
        <f t="shared" ca="1" si="139"/>
        <v>-80526177961.789444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-80526177961.789444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-335525741.507456</v>
      </c>
      <c r="L2833" s="444">
        <f t="shared" ca="1" si="139"/>
        <v>-80861703703.296906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-80861703703.296906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-336923765.43040377</v>
      </c>
      <c r="L2834" s="444">
        <f t="shared" ca="1" si="139"/>
        <v>-81198627468.72731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-81198627468.72731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-338327614.45303047</v>
      </c>
      <c r="L2835" s="444">
        <f t="shared" ca="1" si="139"/>
        <v>-81536955083.180344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-81536955083.180344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-339737312.84658474</v>
      </c>
      <c r="L2836" s="444">
        <f t="shared" ca="1" si="139"/>
        <v>-81876692396.026932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-81876692396.026932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-341152884.98344553</v>
      </c>
      <c r="L2837" s="444">
        <f t="shared" ca="1" si="139"/>
        <v>-82217845281.010376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-82217845281.010376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-342574355.33754325</v>
      </c>
      <c r="L2838" s="444">
        <f t="shared" ca="1" si="139"/>
        <v>-82560419636.347916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-82560419636.347916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-344001748.48478299</v>
      </c>
      <c r="L2839" s="444">
        <f t="shared" ca="1" si="139"/>
        <v>-82904421384.832703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-82904421384.832703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-345435089.10346961</v>
      </c>
      <c r="L2840" s="444">
        <f t="shared" ca="1" si="139"/>
        <v>-83249856473.936172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-83249856473.936172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-346874401.97473407</v>
      </c>
      <c r="L2841" s="444">
        <f t="shared" ca="1" si="139"/>
        <v>-83596730875.910904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-83596730875.910904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-348319711.98296207</v>
      </c>
      <c r="L2842" s="444">
        <f t="shared" ca="1" si="139"/>
        <v>-83945050587.89386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-83945050587.89386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-349771044.11622441</v>
      </c>
      <c r="L2843" s="444">
        <f t="shared" ca="1" si="139"/>
        <v>-84294821632.010086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-84294821632.010086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-351228423.46670866</v>
      </c>
      <c r="L2844" s="444">
        <f t="shared" ca="1" si="139"/>
        <v>-84646050055.476791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-84646050055.476791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-352691875.23115331</v>
      </c>
      <c r="L2845" s="444">
        <f t="shared" ca="1" si="139"/>
        <v>-84998741930.707947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-84998741930.707947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-354161424.71128309</v>
      </c>
      <c r="L2846" s="444">
        <f t="shared" ca="1" si="139"/>
        <v>-85352903355.419235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-85352903355.419235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-355637097.31424683</v>
      </c>
      <c r="L2847" s="444">
        <f t="shared" ca="1" si="139"/>
        <v>-85708540452.733475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-85708540452.733475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-357118918.55305612</v>
      </c>
      <c r="L2848" s="444">
        <f t="shared" ca="1" si="139"/>
        <v>-86065659371.28653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-86065659371.28653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-358606914.04702723</v>
      </c>
      <c r="L2849" s="444">
        <f t="shared" ca="1" si="139"/>
        <v>-86424266285.333557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-86424266285.333557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-360101109.52222317</v>
      </c>
      <c r="L2850" s="444">
        <f t="shared" ca="1" si="139"/>
        <v>-86784367394.855774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-86784367394.855774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-361601530.81189907</v>
      </c>
      <c r="L2851" s="444">
        <f t="shared" ca="1" si="139"/>
        <v>-87145968925.667679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-87145968925.667679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-363108203.85694867</v>
      </c>
      <c r="L2852" s="444">
        <f t="shared" ca="1" si="139"/>
        <v>-87509077129.524628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-87509077129.524628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-364621154.70635259</v>
      </c>
      <c r="L2853" s="444">
        <f t="shared" ca="1" si="139"/>
        <v>-87873698284.230988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-87873698284.230988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-366140409.51762909</v>
      </c>
      <c r="L2854" s="444">
        <f t="shared" ca="1" si="139"/>
        <v>-88239838693.748611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-88239838693.748611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-367665994.5572859</v>
      </c>
      <c r="L2855" s="444">
        <f t="shared" ca="1" si="139"/>
        <v>-88607504688.305893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-88607504688.305893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-369197936.20127457</v>
      </c>
      <c r="L2856" s="444">
        <f t="shared" ca="1" si="139"/>
        <v>-88976702624.507172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-88976702624.507172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-370736260.93544656</v>
      </c>
      <c r="L2857" s="444">
        <f t="shared" ca="1" si="139"/>
        <v>-89347438885.442612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-89347438885.442612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-372280995.35601085</v>
      </c>
      <c r="L2858" s="444">
        <f t="shared" ca="1" si="139"/>
        <v>-89719719880.79863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-89719719880.79863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-373832166.16999429</v>
      </c>
      <c r="L2859" s="444">
        <f t="shared" ca="1" si="139"/>
        <v>-90093552046.968628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-90093552046.968628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-375389800.19570261</v>
      </c>
      <c r="L2860" s="444">
        <f t="shared" ca="1" si="139"/>
        <v>-90468941847.164337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-90468941847.164337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-376953924.36318475</v>
      </c>
      <c r="L2861" s="444">
        <f t="shared" ca="1" si="139"/>
        <v>-90845895771.527527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-90845895771.527527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-378524565.71469802</v>
      </c>
      <c r="L2862" s="444">
        <f t="shared" ca="1" si="139"/>
        <v>-91224420337.242218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-91224420337.242218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-380101751.40517592</v>
      </c>
      <c r="L2863" s="444">
        <f t="shared" ca="1" si="139"/>
        <v>-91604522088.6474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-91604522088.6474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-381685508.70269752</v>
      </c>
      <c r="L2864" s="444">
        <f t="shared" ca="1" si="139"/>
        <v>-91986207597.350098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-91986207597.350098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-383275864.98895872</v>
      </c>
      <c r="L2865" s="444">
        <f t="shared" ca="1" si="139"/>
        <v>-92369483462.33905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-92369483462.33905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-384872847.75974602</v>
      </c>
      <c r="L2866" s="444">
        <f t="shared" ca="1" si="139"/>
        <v>-92754356310.098801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-92754356310.098801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-386476484.62541169</v>
      </c>
      <c r="L2867" s="444">
        <f t="shared" ca="1" si="139"/>
        <v>-93140832794.724213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-93140832794.724213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-388086803.31135088</v>
      </c>
      <c r="L2868" s="444">
        <f t="shared" ca="1" si="139"/>
        <v>-93528919598.035568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-93528919598.035568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-389703831.65848154</v>
      </c>
      <c r="L2869" s="444">
        <f t="shared" ca="1" si="139"/>
        <v>-93918623429.694046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-93918623429.694046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-391327597.62372518</v>
      </c>
      <c r="L2870" s="444">
        <f t="shared" ca="1" si="139"/>
        <v>-94309951027.317764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-94309951027.317764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-392958129.2804907</v>
      </c>
      <c r="L2871" s="444">
        <f t="shared" ca="1" si="139"/>
        <v>-94702909156.598251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-94702909156.598251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-394595454.81915939</v>
      </c>
      <c r="L2872" s="444">
        <f t="shared" ca="1" si="139"/>
        <v>-95097504611.417404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-95097504611.417404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-396239602.54757249</v>
      </c>
      <c r="L2873" s="444">
        <f t="shared" ca="1" si="139"/>
        <v>-95493744213.964981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-95493744213.964981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-397890600.89152074</v>
      </c>
      <c r="L2874" s="444">
        <f t="shared" ca="1" si="139"/>
        <v>-95891634814.856506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-95891634814.856506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-399548478.39523542</v>
      </c>
      <c r="L2875" s="444">
        <f t="shared" ca="1" si="139"/>
        <v>-96291183293.25174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-96291183293.25174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-401213263.72188222</v>
      </c>
      <c r="L2876" s="444">
        <f t="shared" ca="1" si="139"/>
        <v>-96692396556.973618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-96692396556.973618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-402884985.65405673</v>
      </c>
      <c r="L2877" s="444">
        <f t="shared" ca="1" si="139"/>
        <v>-97095281542.62767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-97095281542.62767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-404563673.09428197</v>
      </c>
      <c r="L2878" s="444">
        <f t="shared" ca="1" si="139"/>
        <v>-97499845215.721954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-97499845215.721954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-406249355.06550813</v>
      </c>
      <c r="L2879" s="444">
        <f t="shared" ca="1" si="139"/>
        <v>-97906094570.78746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-97906094570.78746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-407942060.71161443</v>
      </c>
      <c r="L2880" s="444">
        <f t="shared" ca="1" si="139"/>
        <v>-98314036631.499069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-98314036631.499069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-409641819.29791278</v>
      </c>
      <c r="L2881" s="444">
        <f t="shared" ca="1" si="139"/>
        <v>-98723678450.796982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-98723678450.796982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-411348660.21165407</v>
      </c>
      <c r="L2882" s="444">
        <f t="shared" ca="1" si="139"/>
        <v>-99135027111.008636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-99135027111.008636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-413062612.96253598</v>
      </c>
      <c r="L2883" s="444">
        <f t="shared" ca="1" si="139"/>
        <v>-99548089723.971176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-99548089723.971176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-414783707.18321323</v>
      </c>
      <c r="L2884" s="444">
        <f t="shared" ca="1" si="139"/>
        <v>-99962873431.154388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-99962873431.154388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-416511972.62980998</v>
      </c>
      <c r="L2885" s="444">
        <f t="shared" ca="1" si="139"/>
        <v>-100379385403.78419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-100379385403.78419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-418247439.18243414</v>
      </c>
      <c r="L2886" s="444">
        <f t="shared" ca="1" si="139"/>
        <v>-100797632842.96663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-100797632842.96663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-419990136.8456943</v>
      </c>
      <c r="L2887" s="444">
        <f t="shared" ca="1" si="139"/>
        <v>-101217622979.81232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-101217622979.81232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-421740095.74921799</v>
      </c>
      <c r="L2888" s="444">
        <f t="shared" ca="1" si="139"/>
        <v>-101639363075.56154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-101639363075.56154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-423497346.14817309</v>
      </c>
      <c r="L2889" s="444">
        <f t="shared" ca="1" si="139"/>
        <v>-102062860421.70972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-102062860421.70972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-425261918.42379045</v>
      </c>
      <c r="L2890" s="444">
        <f t="shared" ca="1" si="139"/>
        <v>-102488122340.13351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-102488122340.13351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-427033843.08388966</v>
      </c>
      <c r="L2891" s="444">
        <f t="shared" ca="1" si="139"/>
        <v>-102915156183.21741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-102915156183.21741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-428813150.76340586</v>
      </c>
      <c r="L2892" s="444">
        <f t="shared" ca="1" si="139"/>
        <v>-103343969333.98082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-103343969333.98082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-430599872.22492009</v>
      </c>
      <c r="L2893" s="444">
        <f t="shared" ca="1" si="139"/>
        <v>-103774569206.20573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-103774569206.20573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-432394038.35919052</v>
      </c>
      <c r="L2894" s="444">
        <f t="shared" ca="1" si="139"/>
        <v>-104206963244.56493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-104206963244.56493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-434195680.18568718</v>
      </c>
      <c r="L2895" s="444">
        <f t="shared" ca="1" si="139"/>
        <v>-104641158924.75061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-104641158924.75061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-436004828.85312754</v>
      </c>
      <c r="L2896" s="444">
        <f t="shared" ca="1" si="139"/>
        <v>-105077163753.60374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-105077163753.60374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-437821515.6400156</v>
      </c>
      <c r="L2897" s="444">
        <f t="shared" ca="1" si="139"/>
        <v>-105514985269.24376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-105514985269.24376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-439645771.95518231</v>
      </c>
      <c r="L2898" s="444">
        <f t="shared" ca="1" si="139"/>
        <v>-105954631041.19894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-105954631041.19894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-441477629.3383289</v>
      </c>
      <c r="L2899" s="444">
        <f t="shared" ca="1" si="139"/>
        <v>-106396108670.53728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-106396108670.53728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-443317119.460572</v>
      </c>
      <c r="L2900" s="444">
        <f t="shared" ca="1" si="139"/>
        <v>-106839425789.99785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-106839425789.99785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-445164274.124991</v>
      </c>
      <c r="L2901" s="444">
        <f t="shared" ca="1" si="139"/>
        <v>-107284590064.12283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-107284590064.12283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-447019125.26717848</v>
      </c>
      <c r="L2902" s="444">
        <f t="shared" ca="1" si="139"/>
        <v>-107731609189.39001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-107731609189.39001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-448881704.95579171</v>
      </c>
      <c r="L2903" s="444">
        <f t="shared" ca="1" si="139"/>
        <v>-108180490894.34581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-108180490894.34581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-450752045.39310753</v>
      </c>
      <c r="L2904" s="444">
        <f t="shared" ca="1" si="139"/>
        <v>-108631242939.73892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-108631242939.73892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-452630178.91557878</v>
      </c>
      <c r="L2905" s="444">
        <f t="shared" ca="1" si="139"/>
        <v>-109083873118.6545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-109083873118.6545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-454516137.99439377</v>
      </c>
      <c r="L2906" s="444">
        <f t="shared" ca="1" si="139"/>
        <v>-109538389256.6489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-109538389256.6489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-456409955.23603702</v>
      </c>
      <c r="L2907" s="444">
        <f t="shared" ca="1" si="139"/>
        <v>-109994799211.88493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-109994799211.88493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-458311663.38285387</v>
      </c>
      <c r="L2908" s="444">
        <f t="shared" ca="1" si="139"/>
        <v>-110453110875.26779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-110453110875.26779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-460221295.31361586</v>
      </c>
      <c r="L2909" s="444">
        <f t="shared" ca="1" si="139"/>
        <v>-110913332170.58141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-110913332170.58141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-462138884.0440892</v>
      </c>
      <c r="L2910" s="444">
        <f t="shared" ca="1" si="139"/>
        <v>-111375471054.62549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-111375471054.62549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-464064462.72760618</v>
      </c>
      <c r="L2911" s="444">
        <f t="shared" ca="1" si="139"/>
        <v>-111839535517.35309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-111839535517.35309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-465998064.65563792</v>
      </c>
      <c r="L2912" s="444">
        <f t="shared" ca="1" si="139"/>
        <v>-112305533582.00873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-112305533582.00873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-467939723.25836968</v>
      </c>
      <c r="L2913" s="444">
        <f t="shared" ca="1" si="139"/>
        <v>-112773473305.26711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-112773473305.26711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-469889472.10527962</v>
      </c>
      <c r="L2914" s="444">
        <f t="shared" ca="1" si="139"/>
        <v>-113243362777.37239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-113243362777.37239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-471847344.90571821</v>
      </c>
      <c r="L2915" s="444">
        <f t="shared" ca="1" si="139"/>
        <v>-113715210122.27811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-113715210122.27811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-473813375.5094921</v>
      </c>
      <c r="L2916" s="444">
        <f t="shared" ca="1" si="139"/>
        <v>-114189023497.7876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-114189023497.7876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-475787597.90744835</v>
      </c>
      <c r="L2917" s="444">
        <f t="shared" ca="1" si="139"/>
        <v>-114664811095.69505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-114664811095.69505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-477770046.2320627</v>
      </c>
      <c r="L2918" s="444">
        <f t="shared" ca="1" si="139"/>
        <v>-115142581141.92711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-115142581141.92711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-479760754.75802964</v>
      </c>
      <c r="L2919" s="444">
        <f t="shared" ca="1" si="139"/>
        <v>-115622341896.68513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-115622341896.68513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-481759757.90285474</v>
      </c>
      <c r="L2920" s="444">
        <f t="shared" ca="1" si="139"/>
        <v>-116104101654.58798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-116104101654.58798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-483767090.22744989</v>
      </c>
      <c r="L2921" s="444">
        <f t="shared" ca="1" si="139"/>
        <v>-116587868744.81543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-116587868744.81543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-485782786.43673092</v>
      </c>
      <c r="L2922" s="444">
        <f t="shared" ca="1" si="139"/>
        <v>-117073651531.25217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-117073651531.25217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-487806881.38021737</v>
      </c>
      <c r="L2923" s="444">
        <f t="shared" ca="1" si="139"/>
        <v>-117561458412.63239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-117561458412.63239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-489839410.05263495</v>
      </c>
      <c r="L2924" s="444">
        <f t="shared" ca="1" si="139"/>
        <v>-118051297822.68501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-118051297822.68501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-491880407.59452087</v>
      </c>
      <c r="L2925" s="444">
        <f t="shared" ca="1" si="139"/>
        <v>-118543178230.27954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-118543178230.27954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-493929909.29283142</v>
      </c>
      <c r="L2926" s="444">
        <f t="shared" ca="1" si="139"/>
        <v>-119037108139.57237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-119037108139.57237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-495987950.58155155</v>
      </c>
      <c r="L2927" s="444">
        <f t="shared" ca="1" si="139"/>
        <v>-119533096090.15393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-119533096090.15393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-498054567.04230803</v>
      </c>
      <c r="L2928" s="444">
        <f t="shared" ca="1" si="139"/>
        <v>-120031150657.19624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-120031150657.19624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-500129794.40498435</v>
      </c>
      <c r="L2929" s="444">
        <f t="shared" ca="1" si="139"/>
        <v>-120531280451.60123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-120531280451.60123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-502213668.54833841</v>
      </c>
      <c r="L2930" s="444">
        <f t="shared" ca="1" si="139"/>
        <v>-121033494120.14957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-121033494120.14957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-504306225.50062317</v>
      </c>
      <c r="L2931" s="444">
        <f t="shared" ca="1" si="139"/>
        <v>-121537800345.65019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-121537800345.65019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-506407501.44020915</v>
      </c>
      <c r="L2932" s="444">
        <f t="shared" ca="1" si="139"/>
        <v>-122044207847.09041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-122044207847.09041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-508517532.69620997</v>
      </c>
      <c r="L2933" s="444">
        <f t="shared" ca="1" si="139"/>
        <v>-122552725379.78662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-122552725379.78662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-510636355.74911088</v>
      </c>
      <c r="L2934" s="444">
        <f t="shared" ca="1" si="139"/>
        <v>-123063361735.53574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-123063361735.53574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-512764007.23139894</v>
      </c>
      <c r="L2935" s="444">
        <f t="shared" ca="1" si="139"/>
        <v>-123576125742.76714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-123576125742.76714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-514900523.92819631</v>
      </c>
      <c r="L2936" s="444">
        <f t="shared" ca="1" si="139"/>
        <v>-124091026266.69533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-124091026266.69533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-517045942.77789718</v>
      </c>
      <c r="L2937" s="444">
        <f t="shared" ca="1" si="139"/>
        <v>-124608072209.47322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-124608072209.47322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-519200300.87280506</v>
      </c>
      <c r="L2938" s="444">
        <f t="shared" ca="1" si="139"/>
        <v>-125127272510.34602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-125127272510.34602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-521363635.45977509</v>
      </c>
      <c r="L2939" s="444">
        <f t="shared" ca="1" si="139"/>
        <v>-125648636145.8058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-125648636145.8058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-523535983.94085747</v>
      </c>
      <c r="L2940" s="444">
        <f t="shared" ca="1" si="139"/>
        <v>-126172172129.74666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-126172172129.74666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-525717383.87394434</v>
      </c>
      <c r="L2941" s="444">
        <f t="shared" ca="1" si="139"/>
        <v>-126697889513.62061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-126697889513.62061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-527907872.97341925</v>
      </c>
      <c r="L2942" s="444">
        <f t="shared" ca="1" si="139"/>
        <v>-127225797386.59402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-127225797386.59402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-530107489.11080843</v>
      </c>
      <c r="L2943" s="444">
        <f t="shared" ca="1" si="139"/>
        <v>-127755904875.70483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-127755904875.70483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-532316270.31543678</v>
      </c>
      <c r="L2944" s="444">
        <f t="shared" ca="1" si="139"/>
        <v>-128288221146.02026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-128288221146.02026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-534534254.77508444</v>
      </c>
      <c r="L2945" s="444">
        <f t="shared" ca="1" si="139"/>
        <v>-128822755400.79535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-128822755400.79535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-536761480.83664727</v>
      </c>
      <c r="L2946" s="444">
        <f t="shared" ca="1" si="139"/>
        <v>-129359516881.632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-129359516881.632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-538997987.00680006</v>
      </c>
      <c r="L2947" s="444">
        <f t="shared" ca="1" si="139"/>
        <v>-129898514868.63881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-129898514868.63881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-541243811.95266175</v>
      </c>
      <c r="L2948" s="444">
        <f t="shared" ca="1" si="139"/>
        <v>-130439758680.59148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-130439758680.59148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-543498994.50246453</v>
      </c>
      <c r="L2949" s="444">
        <f t="shared" ca="1" si="139"/>
        <v>-130983257675.09395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-130983257675.09395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-545763573.64622486</v>
      </c>
      <c r="L2950" s="444">
        <f t="shared" ca="1" si="139"/>
        <v>-131529021248.74017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-131529021248.74017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-548037588.53641737</v>
      </c>
      <c r="L2951" s="444">
        <f t="shared" ca="1" si="139"/>
        <v>-132077058837.2766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-132077058837.2766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-550321078.48865247</v>
      </c>
      <c r="L2952" s="444">
        <f t="shared" ca="1" si="139"/>
        <v>-132627379915.76524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-132627379915.76524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-552614082.98235524</v>
      </c>
      <c r="L2953" s="444">
        <f t="shared" ca="1" si="139"/>
        <v>-133179993998.7476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-133179993998.7476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-554916641.66144836</v>
      </c>
      <c r="L2954" s="444">
        <f t="shared" ca="1" si="139"/>
        <v>-133734910640.40906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-133734910640.40906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-557228794.33503771</v>
      </c>
      <c r="L2955" s="444">
        <f t="shared" ca="1" si="139"/>
        <v>-134292139434.74409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-134292139434.74409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-559550580.9781003</v>
      </c>
      <c r="L2956" s="444">
        <f t="shared" ca="1" si="139"/>
        <v>-134851690015.7222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-134851690015.7222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-561882041.73217583</v>
      </c>
      <c r="L2957" s="444">
        <f t="shared" ca="1" si="139"/>
        <v>-135413572057.45438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-135413572057.45438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-564223216.90605986</v>
      </c>
      <c r="L2958" s="444">
        <f t="shared" ca="1" si="139"/>
        <v>-135977795274.36044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-135977795274.36044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-566574146.97650182</v>
      </c>
      <c r="L2959" s="444">
        <f t="shared" ca="1" si="139"/>
        <v>-136544369421.33694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-136544369421.33694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-568934872.5889039</v>
      </c>
      <c r="L2960" s="444">
        <f t="shared" ca="1" si="139"/>
        <v>-137113304293.92584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-137113304293.92584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-571305434.55802429</v>
      </c>
      <c r="L2961" s="444">
        <f t="shared" ca="1" si="139"/>
        <v>-137684609728.48386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-137684609728.48386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-573685873.86868274</v>
      </c>
      <c r="L2962" s="444">
        <f t="shared" ca="1" si="139"/>
        <v>-138258295602.35254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-138258295602.35254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-576076231.67646885</v>
      </c>
      <c r="L2963" s="444">
        <f t="shared" ca="1" si="139"/>
        <v>-138834371834.02902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-138834371834.02902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-578476549.30845428</v>
      </c>
      <c r="L2964" s="444">
        <f t="shared" ca="1" si="139"/>
        <v>-139412848383.33746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-139412848383.33746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-580886868.26390612</v>
      </c>
      <c r="L2965" s="444">
        <f t="shared" ca="1" si="139"/>
        <v>-139993735251.60138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-139993735251.60138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-583307230.21500576</v>
      </c>
      <c r="L2966" s="444">
        <f t="shared" ca="1" si="139"/>
        <v>-140577042481.81638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-140577042481.81638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-585737677.00756824</v>
      </c>
      <c r="L2967" s="444">
        <f t="shared" ca="1" si="139"/>
        <v>-141162780158.82394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-141162780158.82394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-588178250.66176641</v>
      </c>
      <c r="L2968" s="444">
        <f t="shared" ca="1" si="139"/>
        <v>-141750958409.48572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-141750958409.48572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-590628993.37285709</v>
      </c>
      <c r="L2969" s="444">
        <f t="shared" ca="1" si="139"/>
        <v>-142341587402.85858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-142341587402.85858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-593089947.5119108</v>
      </c>
      <c r="L2970" s="444">
        <f t="shared" ca="1" si="139"/>
        <v>-142934677350.37048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-142934677350.37048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-595561155.62654364</v>
      </c>
      <c r="L2971" s="444">
        <f t="shared" ca="1" si="139"/>
        <v>-143530238505.99704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-143530238505.99704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-598042660.44165432</v>
      </c>
      <c r="L2972" s="444">
        <f t="shared" ca="1" si="139"/>
        <v>-144128281166.43869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-144128281166.43869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-600534504.86016119</v>
      </c>
      <c r="L2973" s="444">
        <f t="shared" ca="1" si="139"/>
        <v>-144728815671.29886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-144728815671.29886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-603036731.96374524</v>
      </c>
      <c r="L2974" s="444">
        <f t="shared" ca="1" si="139"/>
        <v>-145331852403.2626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-145331852403.2626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-605549385.01359415</v>
      </c>
      <c r="L2975" s="444">
        <f t="shared" ca="1" si="139"/>
        <v>-145937401788.27618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-145937401788.27618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-608072507.45115077</v>
      </c>
      <c r="L2976" s="444">
        <f t="shared" ca="1" si="139"/>
        <v>-146545474295.72733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-146545474295.72733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-610606142.89886379</v>
      </c>
      <c r="L2977" s="444">
        <f t="shared" ca="1" si="139"/>
        <v>-147156080438.62619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-147156080438.62619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-613150335.16094244</v>
      </c>
      <c r="L2978" s="444">
        <f t="shared" ca="1" si="139"/>
        <v>-147769230773.78714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-147769230773.78714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-615705128.22411311</v>
      </c>
      <c r="L2979" s="444">
        <f t="shared" ca="1" si="139"/>
        <v>-148384935902.01126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-148384935902.01126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-618270566.25838029</v>
      </c>
      <c r="L2980" s="444">
        <f t="shared" ca="1" si="139"/>
        <v>-149003206468.26965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-149003206468.26965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-620846693.61779022</v>
      </c>
      <c r="L2981" s="444">
        <f t="shared" ca="1" si="139"/>
        <v>-149624053161.88745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-149624053161.88745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-623433554.84119773</v>
      </c>
      <c r="L2982" s="444">
        <f t="shared" ca="1" si="139"/>
        <v>-150247486716.72864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-150247486716.72864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-626031194.653036</v>
      </c>
      <c r="L2983" s="444">
        <f t="shared" ca="1" si="139"/>
        <v>-150873517911.38168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-150873517911.38168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-628639657.96409035</v>
      </c>
      <c r="L2984" s="444">
        <f t="shared" ca="1" si="139"/>
        <v>-151502157569.34576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-151502157569.34576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-631258989.87227404</v>
      </c>
      <c r="L2985" s="444">
        <f t="shared" ca="1" si="139"/>
        <v>-152133416559.21805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-152133416559.21805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-633889235.66340852</v>
      </c>
      <c r="L2986" s="444">
        <f t="shared" ca="1" si="139"/>
        <v>-152767305794.88147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-152767305794.88147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-636530440.81200612</v>
      </c>
      <c r="L2987" s="444">
        <f t="shared" ca="1" si="139"/>
        <v>-153403836235.69348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-153403836235.69348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-639182650.98205614</v>
      </c>
      <c r="L2988" s="444">
        <f t="shared" ca="1" si="139"/>
        <v>-154043018886.67554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-154043018886.67554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-641845912.02781475</v>
      </c>
      <c r="L2989" s="444">
        <f t="shared" ca="1" si="139"/>
        <v>-154684864798.70334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-154684864798.70334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-644520269.9945972</v>
      </c>
      <c r="L2990" s="444">
        <f t="shared" ca="1" si="139"/>
        <v>-155329385068.69794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-155329385068.69794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-647205771.11957479</v>
      </c>
      <c r="L2991" s="444">
        <f t="shared" ca="1" si="139"/>
        <v>-155976590839.8175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-155976590839.8175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-649902461.83257294</v>
      </c>
      <c r="L2992" s="444">
        <f t="shared" ca="1" si="139"/>
        <v>-156626493301.65009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-156626493301.65009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-652610388.7568754</v>
      </c>
      <c r="L2993" s="444">
        <f t="shared" ca="1" si="139"/>
        <v>-157279103690.40695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-157279103690.40695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-655329598.71002901</v>
      </c>
      <c r="L2994" s="444">
        <f t="shared" ca="1" si="139"/>
        <v>-157934433289.11697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-157934433289.11697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-658060138.7046541</v>
      </c>
      <c r="L2995" s="444">
        <f t="shared" ca="1" si="139"/>
        <v>-158592493427.82162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-158592493427.82162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-660802055.94925678</v>
      </c>
      <c r="L2996" s="444">
        <f t="shared" ca="1" si="139"/>
        <v>-159253295483.77087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-159253295483.77087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-663555397.84904528</v>
      </c>
      <c r="L2997" s="444">
        <f t="shared" ca="1" si="139"/>
        <v>-159916850881.61993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-159916850881.61993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-666320212.00674975</v>
      </c>
      <c r="L2998" s="444">
        <f t="shared" ca="1" si="139"/>
        <v>-160583171093.62668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-160583171093.62668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-669096546.22344446</v>
      </c>
      <c r="L2999" s="444">
        <f t="shared" ca="1" si="139"/>
        <v>-161252267639.85013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-161252267639.85013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-671884448.49937558</v>
      </c>
      <c r="L3000" s="444">
        <f t="shared" ca="1" si="139"/>
        <v>-161924152088.34952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-161924152088.34952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-674683967.03478968</v>
      </c>
      <c r="L3001" s="444">
        <f t="shared" ca="1" si="139"/>
        <v>-162598836055.38431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-162598836055.38431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-677495150.23076797</v>
      </c>
      <c r="L3002" s="444">
        <f t="shared" ca="1" si="139"/>
        <v>-163276331205.61508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-163276331205.61508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-680318046.69006288</v>
      </c>
      <c r="L3003" s="444">
        <f t="shared" ca="1" si="139"/>
        <v>-163956649252.30515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-163956649252.30515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-683152705.21793807</v>
      </c>
      <c r="L3004" s="444">
        <f t="shared" ca="1" si="139"/>
        <v>-164639801957.52307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-164639801957.52307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-685999174.82301283</v>
      </c>
      <c r="L3005" s="444">
        <f t="shared" ca="1" si="139"/>
        <v>-165325801132.34607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-165325801132.34607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-688857504.71810865</v>
      </c>
      <c r="L3006" s="444">
        <f t="shared" ca="1" si="139"/>
        <v>-166014658637.06418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-166014658637.06418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-691727744.32110071</v>
      </c>
      <c r="L3007" s="444">
        <f t="shared" ca="1" si="139"/>
        <v>-166706386381.38528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-166706386381.38528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-694609943.25577199</v>
      </c>
      <c r="L3008" s="444">
        <f t="shared" ca="1" si="139"/>
        <v>-167400996324.64105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-167400996324.64105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-697504151.35267103</v>
      </c>
      <c r="L3009" s="444">
        <f t="shared" ca="1" si="139"/>
        <v>-168098500475.99371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-168098500475.99371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-700410418.64997375</v>
      </c>
      <c r="L3010" s="444">
        <f t="shared" ca="1" si="139"/>
        <v>-168798910894.64368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-168798910894.64368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-703328795.39434862</v>
      </c>
      <c r="L3011" s="444">
        <f t="shared" ca="1" si="139"/>
        <v>-169502239690.03802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-169502239690.03802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-706259332.04182506</v>
      </c>
      <c r="L3012" s="444">
        <f t="shared" ca="1" si="139"/>
        <v>-170208499022.07986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-170208499022.07986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-709202079.25866604</v>
      </c>
      <c r="L3013" s="444">
        <f t="shared" ca="1" si="139"/>
        <v>-170917701101.33853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-170917701101.33853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-712157087.92224383</v>
      </c>
      <c r="L3014" s="444">
        <f t="shared" ca="1" si="139"/>
        <v>-171629858189.26077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-171629858189.26077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-715124409.12191987</v>
      </c>
      <c r="L3015" s="444">
        <f t="shared" ca="1" si="139"/>
        <v>-172344982598.38269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-172344982598.38269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-718104094.15992785</v>
      </c>
      <c r="L3016" s="444">
        <f t="shared" ca="1" si="139"/>
        <v>-173063086692.54263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-173063086692.54263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-721096194.55226099</v>
      </c>
      <c r="L3017" s="444">
        <f t="shared" ca="1" si="139"/>
        <v>-173784182887.09488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-173784182887.09488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-724100762.029562</v>
      </c>
      <c r="L3018" s="444">
        <f t="shared" ca="1" si="139"/>
        <v>-174508283649.12445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-174508283649.12445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-727117848.53801858</v>
      </c>
      <c r="L3019" s="444">
        <f t="shared" ca="1" si="139"/>
        <v>-175235401497.66248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-175235401497.66248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-730147506.24026036</v>
      </c>
      <c r="L3020" s="444">
        <f t="shared" ca="1" si="139"/>
        <v>-175965549003.90274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-175965549003.90274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-733189787.51626146</v>
      </c>
      <c r="L3021" s="444">
        <f t="shared" ca="1" si="139"/>
        <v>-176698738791.41901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-176698738791.41901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-736244744.9642458</v>
      </c>
      <c r="L3022" s="444">
        <f t="shared" ca="1" si="139"/>
        <v>-177434983536.38324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-177434983536.38324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-739312431.40159678</v>
      </c>
      <c r="L3023" s="444">
        <f t="shared" ca="1" si="139"/>
        <v>-178174295967.78485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-178174295967.78485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-742392899.86577022</v>
      </c>
      <c r="L3024" s="444">
        <f t="shared" ca="1" si="139"/>
        <v>-178916688867.65063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-178916688867.65063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-745486203.61521101</v>
      </c>
      <c r="L3025" s="444">
        <f t="shared" ca="1" si="139"/>
        <v>-179662175071.26584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-179662175071.26584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-748592396.1302743</v>
      </c>
      <c r="L3026" s="444">
        <f t="shared" ca="1" si="139"/>
        <v>-180410767467.39612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-180410767467.39612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-751711531.11415052</v>
      </c>
      <c r="L3027" s="444">
        <f t="shared" ca="1" si="139"/>
        <v>-181162478998.51025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-181162478998.51025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-754843662.49379277</v>
      </c>
      <c r="L3028" s="444">
        <f t="shared" ca="1" si="139"/>
        <v>-181917322661.00406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-181917322661.00406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-757988844.42085028</v>
      </c>
      <c r="L3029" s="444">
        <f t="shared" ca="1" si="139"/>
        <v>-182675311505.4249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-182675311505.4249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-761147131.27260375</v>
      </c>
      <c r="L3030" s="444">
        <f t="shared" ca="1" si="139"/>
        <v>-183436458636.69751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-183436458636.69751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-764318577.6529063</v>
      </c>
      <c r="L3031" s="444">
        <f t="shared" ca="1" si="139"/>
        <v>-184200777214.3504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-184200777214.3504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-767503238.39312673</v>
      </c>
      <c r="L3032" s="444">
        <f t="shared" ca="1" si="139"/>
        <v>-184968280452.74353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-184968280452.74353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-770701168.55309808</v>
      </c>
      <c r="L3033" s="444">
        <f t="shared" ca="1" si="139"/>
        <v>-185738981621.29663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-185738981621.29663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-773912423.42206931</v>
      </c>
      <c r="L3034" s="444">
        <f t="shared" ca="1" si="139"/>
        <v>-186512894044.71869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-186512894044.71869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-777137058.51966119</v>
      </c>
      <c r="L3035" s="444">
        <f t="shared" ca="1" si="139"/>
        <v>-187290031103.23834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-187290031103.23834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-780375129.59682643</v>
      </c>
      <c r="L3036" s="444">
        <f t="shared" ca="1" si="139"/>
        <v>-188070406232.83517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-188070406232.83517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-783626692.63681316</v>
      </c>
      <c r="L3037" s="444">
        <f t="shared" ca="1" si="139"/>
        <v>-188854032925.47198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-188854032925.47198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-786891803.85613322</v>
      </c>
      <c r="L3038" s="444">
        <f t="shared" ca="1" si="139"/>
        <v>-189640924729.32813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-189640924729.32813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-790170519.70553386</v>
      </c>
      <c r="L3039" s="444">
        <f t="shared" ca="1" si="139"/>
        <v>-190431095249.03366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-190431095249.03366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-793462896.87097359</v>
      </c>
      <c r="L3040" s="444">
        <f t="shared" ca="1" si="139"/>
        <v>-191224558145.90463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-191224558145.90463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-796768992.27460265</v>
      </c>
      <c r="L3041" s="444">
        <f t="shared" ca="1" si="139"/>
        <v>-192021327138.17923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-192021327138.17923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-800088863.07574677</v>
      </c>
      <c r="L3042" s="444">
        <f t="shared" ca="1" si="139"/>
        <v>-192821416001.25497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-192821416001.25497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-803422566.67189574</v>
      </c>
      <c r="L3043" s="444">
        <f t="shared" ca="1" si="139"/>
        <v>-193624838567.92688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-193624838567.92688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-806770160.69969535</v>
      </c>
      <c r="L3044" s="444">
        <f t="shared" ca="1" si="139"/>
        <v>-194431608728.62659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-194431608728.62659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-810131703.0359441</v>
      </c>
      <c r="L3045" s="444">
        <f t="shared" ca="1" si="139"/>
        <v>-195241740431.66254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-195241740431.66254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-813507251.79859388</v>
      </c>
      <c r="L3046" s="444">
        <f t="shared" ca="1" si="139"/>
        <v>-196055247683.46112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-196055247683.46112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-816896865.34775472</v>
      </c>
      <c r="L3047" s="444">
        <f t="shared" ca="1" si="139"/>
        <v>-196872144548.80887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-196872144548.80887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-820300602.28670359</v>
      </c>
      <c r="L3048" s="444">
        <f t="shared" ca="1" si="139"/>
        <v>-197692445151.09558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-197692445151.09558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-823718521.46289825</v>
      </c>
      <c r="L3049" s="444">
        <f t="shared" ca="1" si="139"/>
        <v>-198516163672.55847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-198516163672.55847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-827150681.96899366</v>
      </c>
      <c r="L3050" s="444">
        <f t="shared" ca="1" si="139"/>
        <v>-199343314354.52747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-199343314354.52747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-830597143.14386439</v>
      </c>
      <c r="L3051" s="444">
        <f t="shared" ca="1" si="139"/>
        <v>-200173911497.67133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-200173911497.67133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-834057964.57363057</v>
      </c>
      <c r="L3052" s="444">
        <f t="shared" ca="1" si="139"/>
        <v>-201007969462.24496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-201007969462.24496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-837533206.09268737</v>
      </c>
      <c r="L3053" s="444">
        <f t="shared" ca="1" si="139"/>
        <v>-201845502668.33765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-201845502668.33765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-841022927.78474021</v>
      </c>
      <c r="L3054" s="444">
        <f t="shared" ca="1" si="139"/>
        <v>-202686525596.12238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-202686525596.12238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-844527189.98384321</v>
      </c>
      <c r="L3055" s="444">
        <f t="shared" ca="1" si="139"/>
        <v>-203531052786.10623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-203531052786.10623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-848046053.2754426</v>
      </c>
      <c r="L3056" s="444">
        <f t="shared" ca="1" si="139"/>
        <v>-204379098839.38168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-204379098839.38168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-851579578.49742365</v>
      </c>
      <c r="L3057" s="444">
        <f t="shared" ca="1" si="139"/>
        <v>-205230678417.87912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-205230678417.87912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-855127826.74116302</v>
      </c>
      <c r="L3058" s="444">
        <f t="shared" ca="1" si="139"/>
        <v>-206085806244.62027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-206085806244.62027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-858690859.35258448</v>
      </c>
      <c r="L3059" s="444">
        <f t="shared" ca="1" si="139"/>
        <v>-206944497103.97284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-206944497103.97284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-862268737.93322015</v>
      </c>
      <c r="L3060" s="444">
        <f t="shared" ca="1" si="139"/>
        <v>-207806765841.90607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-207806765841.90607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-865861524.34127522</v>
      </c>
      <c r="L3061" s="444">
        <f t="shared" ca="1" si="139"/>
        <v>-208672627366.24734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-208672627366.24734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-869469280.69269729</v>
      </c>
      <c r="L3062" s="444">
        <f t="shared" ca="1" si="139"/>
        <v>-209542096646.94003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-209542096646.94003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-873092069.36225009</v>
      </c>
      <c r="L3063" s="444">
        <f t="shared" ca="1" si="139"/>
        <v>-210415188716.30228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-210415188716.30228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-876729952.9845928</v>
      </c>
      <c r="L3064" s="444">
        <f t="shared" ca="1" si="139"/>
        <v>-211291918669.28687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-211291918669.28687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-880382994.45536196</v>
      </c>
      <c r="L3065" s="444">
        <f t="shared" ca="1" si="139"/>
        <v>-212172301663.74222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-212172301663.74222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-884051256.9322592</v>
      </c>
      <c r="L3066" s="444">
        <f t="shared" ca="1" si="139"/>
        <v>-213056352920.67447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-213056352920.67447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-887734803.83614361</v>
      </c>
      <c r="L3067" s="444">
        <f t="shared" ca="1" si="139"/>
        <v>-213944087724.51062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-213944087724.51062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-891433698.85212755</v>
      </c>
      <c r="L3068" s="444">
        <f t="shared" ref="L3068:L3322" ca="1" si="144">I3068-J3068+K3068</f>
        <v>-214835521423.36276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-214835521423.36276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-895148005.93067801</v>
      </c>
      <c r="L3069" s="444">
        <f t="shared" ca="1" si="144"/>
        <v>-215730669429.29343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-215730669429.29343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-898877789.28872263</v>
      </c>
      <c r="L3070" s="444">
        <f t="shared" ca="1" si="144"/>
        <v>-216629547218.58215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-216629547218.58215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-902623113.41075897</v>
      </c>
      <c r="L3071" s="444">
        <f t="shared" ca="1" si="144"/>
        <v>-217532170331.99292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-217532170331.99292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-906384043.04997051</v>
      </c>
      <c r="L3072" s="444">
        <f t="shared" ca="1" si="144"/>
        <v>-218438554375.04288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-218438554375.04288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-910160643.22934544</v>
      </c>
      <c r="L3073" s="444">
        <f t="shared" ca="1" si="144"/>
        <v>-219348715018.27222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-219348715018.27222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-913952979.24280107</v>
      </c>
      <c r="L3074" s="444">
        <f t="shared" ca="1" si="144"/>
        <v>-220262667997.51501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-220262667997.51501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-917761116.65631258</v>
      </c>
      <c r="L3075" s="444">
        <f t="shared" ca="1" si="144"/>
        <v>-221180429114.17133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-221180429114.17133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-921585121.30904722</v>
      </c>
      <c r="L3076" s="444">
        <f t="shared" ca="1" si="144"/>
        <v>-222102014235.48038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-222102014235.48038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-925425059.3145014</v>
      </c>
      <c r="L3077" s="444">
        <f t="shared" ca="1" si="144"/>
        <v>-223027439294.79489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-223027439294.79489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-929280997.06164539</v>
      </c>
      <c r="L3078" s="444">
        <f t="shared" ca="1" si="144"/>
        <v>-223956720291.85654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-223956720291.85654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-933153001.21606874</v>
      </c>
      <c r="L3079" s="444">
        <f t="shared" ca="1" si="144"/>
        <v>-224889873293.0726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-224889873293.0726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-937041138.72113585</v>
      </c>
      <c r="L3080" s="444">
        <f t="shared" ca="1" si="144"/>
        <v>-225826914431.79373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-225826914431.79373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-940945476.79914057</v>
      </c>
      <c r="L3081" s="444">
        <f t="shared" ca="1" si="144"/>
        <v>-226767859908.59286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-226767859908.59286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-944866082.9524703</v>
      </c>
      <c r="L3082" s="444">
        <f t="shared" ca="1" si="144"/>
        <v>-227712725991.54535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-227712725991.54535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-948803024.96477222</v>
      </c>
      <c r="L3083" s="444">
        <f t="shared" ca="1" si="144"/>
        <v>-228661529016.51013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-228661529016.51013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-952756370.90212548</v>
      </c>
      <c r="L3084" s="444">
        <f t="shared" ca="1" si="144"/>
        <v>-229614285387.41226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-229614285387.41226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-956726189.11421776</v>
      </c>
      <c r="L3085" s="444">
        <f t="shared" ca="1" si="144"/>
        <v>-230571011576.52649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-230571011576.52649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-960712548.23552692</v>
      </c>
      <c r="L3086" s="444">
        <f t="shared" ca="1" si="144"/>
        <v>-231531724124.76202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-231531724124.76202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-964715517.18650842</v>
      </c>
      <c r="L3087" s="444">
        <f t="shared" ca="1" si="144"/>
        <v>-232496439641.94855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-232496439641.94855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-968735165.17478573</v>
      </c>
      <c r="L3088" s="444">
        <f t="shared" ca="1" si="144"/>
        <v>-233465174807.12332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-233465174807.12332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-972771561.69634724</v>
      </c>
      <c r="L3089" s="444">
        <f t="shared" ca="1" si="144"/>
        <v>-234437946368.81967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-234437946368.81967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-976824776.53674865</v>
      </c>
      <c r="L3090" s="444">
        <f t="shared" ca="1" si="144"/>
        <v>-235414771145.35641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-235414771145.35641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-980894879.77231836</v>
      </c>
      <c r="L3091" s="444">
        <f t="shared" ca="1" si="144"/>
        <v>-236395666025.12872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-236395666025.12872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-984981941.77136981</v>
      </c>
      <c r="L3092" s="444">
        <f t="shared" ca="1" si="144"/>
        <v>-237380647966.90009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-237380647966.90009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-989086033.19541705</v>
      </c>
      <c r="L3093" s="444">
        <f t="shared" ca="1" si="144"/>
        <v>-238369734000.09549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-238369734000.09549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-993207225.0003978</v>
      </c>
      <c r="L3094" s="444">
        <f t="shared" ca="1" si="144"/>
        <v>-239362941225.09589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-239362941225.09589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-997345588.43789947</v>
      </c>
      <c r="L3095" s="444">
        <f t="shared" ca="1" si="144"/>
        <v>-240360286813.53378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-240360286813.53378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-1001501195.0563909</v>
      </c>
      <c r="L3096" s="444">
        <f t="shared" ca="1" si="144"/>
        <v>-241361788008.59018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-241361788008.59018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-1005674116.702459</v>
      </c>
      <c r="L3097" s="444">
        <f t="shared" ca="1" si="144"/>
        <v>-242367462125.29263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-242367462125.29263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-1009864425.5220528</v>
      </c>
      <c r="L3098" s="444">
        <f t="shared" ca="1" si="144"/>
        <v>-243377326550.8147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-243377326550.8147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-1014072193.9617279</v>
      </c>
      <c r="L3099" s="444">
        <f t="shared" ca="1" si="144"/>
        <v>-244391398744.77643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-244391398744.77643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-1018297494.7699018</v>
      </c>
      <c r="L3100" s="444">
        <f t="shared" ca="1" si="144"/>
        <v>-245409696239.54633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-245409696239.54633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-1022540400.9981098</v>
      </c>
      <c r="L3101" s="444">
        <f t="shared" ca="1" si="144"/>
        <v>-246432236640.54443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-246432236640.54443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-1026800986.0022684</v>
      </c>
      <c r="L3102" s="444">
        <f t="shared" ca="1" si="144"/>
        <v>-247459037626.54669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-247459037626.54669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-1031079323.4439446</v>
      </c>
      <c r="L3103" s="444">
        <f t="shared" ca="1" si="144"/>
        <v>-248490116949.99063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-248490116949.99063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-1035375487.2916275</v>
      </c>
      <c r="L3104" s="444">
        <f t="shared" ca="1" si="144"/>
        <v>-249525492437.28226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-249525492437.28226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-1039689551.8220096</v>
      </c>
      <c r="L3105" s="444">
        <f t="shared" ca="1" si="144"/>
        <v>-250565181989.10428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-250565181989.10428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-1044021591.6212678</v>
      </c>
      <c r="L3106" s="444">
        <f t="shared" ca="1" si="144"/>
        <v>-251609203580.72556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-251609203580.72556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-1048371681.5863565</v>
      </c>
      <c r="L3107" s="444">
        <f t="shared" ca="1" si="144"/>
        <v>-252657575262.31192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-252657575262.31192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-1052739896.9262996</v>
      </c>
      <c r="L3108" s="444">
        <f t="shared" ca="1" si="144"/>
        <v>-253710315159.23822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-253710315159.23822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-1057126313.1634926</v>
      </c>
      <c r="L3109" s="444">
        <f t="shared" ca="1" si="144"/>
        <v>-254767441472.4017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-254767441472.4017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-1061531006.135007</v>
      </c>
      <c r="L3110" s="444">
        <f t="shared" ca="1" si="144"/>
        <v>-255828972478.53671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-255828972478.53671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-1065954051.9939029</v>
      </c>
      <c r="L3111" s="444">
        <f t="shared" ca="1" si="144"/>
        <v>-256894926530.53061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-256894926530.53061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-1070395527.2105442</v>
      </c>
      <c r="L3112" s="444">
        <f t="shared" ca="1" si="144"/>
        <v>-257965322057.74115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-257965322057.74115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-1074855508.5739212</v>
      </c>
      <c r="L3113" s="444">
        <f t="shared" ca="1" si="144"/>
        <v>-259040177566.31506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-259040177566.31506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-1079334073.1929793</v>
      </c>
      <c r="L3114" s="444">
        <f t="shared" ca="1" si="144"/>
        <v>-260119511639.50806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-260119511639.50806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-1083831298.4979503</v>
      </c>
      <c r="L3115" s="444">
        <f t="shared" ca="1" si="144"/>
        <v>-261203342938.00601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-261203342938.00601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-1088347262.2416916</v>
      </c>
      <c r="L3116" s="444">
        <f t="shared" ca="1" si="144"/>
        <v>-262291690200.24771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-262291690200.24771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-1092882042.5010321</v>
      </c>
      <c r="L3117" s="444">
        <f t="shared" ca="1" si="144"/>
        <v>-263384572242.74875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-263384572242.74875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-1097435717.6781197</v>
      </c>
      <c r="L3118" s="444">
        <f t="shared" ca="1" si="144"/>
        <v>-264482007960.42688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-264482007960.42688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-1102008366.5017786</v>
      </c>
      <c r="L3119" s="444">
        <f t="shared" ca="1" si="144"/>
        <v>-265584016326.92865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-265584016326.92865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-1106600068.0288694</v>
      </c>
      <c r="L3120" s="444">
        <f t="shared" ca="1" si="144"/>
        <v>-266690616394.95752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-266690616394.95752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-1111210901.6456561</v>
      </c>
      <c r="L3121" s="444">
        <f t="shared" ca="1" si="144"/>
        <v>-267801827296.60318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-267801827296.60318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-1115840947.0691798</v>
      </c>
      <c r="L3122" s="444">
        <f t="shared" ca="1" si="144"/>
        <v>-268917668243.67236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-268917668243.67236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-1120490284.3486347</v>
      </c>
      <c r="L3123" s="444">
        <f t="shared" ca="1" si="144"/>
        <v>-270038158528.021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-270038158528.021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-1125158993.8667541</v>
      </c>
      <c r="L3124" s="444">
        <f t="shared" ca="1" si="144"/>
        <v>-271163317521.88776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-271163317521.88776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-1129847156.3411989</v>
      </c>
      <c r="L3125" s="444">
        <f t="shared" ca="1" si="144"/>
        <v>-272293164678.22894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-272293164678.22894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-1134554852.825954</v>
      </c>
      <c r="L3126" s="444">
        <f t="shared" ca="1" si="144"/>
        <v>-273427719531.0549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-273427719531.0549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-1139282164.712729</v>
      </c>
      <c r="L3127" s="444">
        <f t="shared" ca="1" si="144"/>
        <v>-274567001695.76764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-274567001695.76764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-1144029173.7323651</v>
      </c>
      <c r="L3128" s="444">
        <f t="shared" ca="1" si="144"/>
        <v>-275711030869.5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-275711030869.5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-1148795961.95625</v>
      </c>
      <c r="L3129" s="444">
        <f t="shared" ca="1" si="144"/>
        <v>-276859826831.45624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-276859826831.45624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-1153582611.7977343</v>
      </c>
      <c r="L3130" s="444">
        <f t="shared" ca="1" si="144"/>
        <v>-278013409443.25397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-278013409443.25397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-1158389206.0135581</v>
      </c>
      <c r="L3131" s="444">
        <f t="shared" ca="1" si="144"/>
        <v>-279171798649.26752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-279171798649.26752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-1163215827.7052813</v>
      </c>
      <c r="L3132" s="444">
        <f t="shared" ca="1" si="144"/>
        <v>-280335014476.97278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-280335014476.97278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-1168062560.32072</v>
      </c>
      <c r="L3133" s="444">
        <f t="shared" ca="1" si="144"/>
        <v>-281503077037.29352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-281503077037.29352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-1172929487.6553895</v>
      </c>
      <c r="L3134" s="444">
        <f t="shared" ca="1" si="144"/>
        <v>-282676006524.94891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-282676006524.94891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-1177816693.8539538</v>
      </c>
      <c r="L3135" s="444">
        <f t="shared" ca="1" si="144"/>
        <v>-283853823218.80286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-283853823218.80286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-1182724263.4116786</v>
      </c>
      <c r="L3136" s="444">
        <f t="shared" ca="1" si="144"/>
        <v>-285036547482.21454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-285036547482.21454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-1187652281.1758938</v>
      </c>
      <c r="L3137" s="444">
        <f t="shared" ca="1" si="144"/>
        <v>-286224199763.39044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-286224199763.39044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-1192600832.3474603</v>
      </c>
      <c r="L3138" s="444">
        <f t="shared" ca="1" si="144"/>
        <v>-287416800595.73792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-287416800595.73792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-1197570002.4822414</v>
      </c>
      <c r="L3139" s="444">
        <f t="shared" ca="1" si="144"/>
        <v>-288614370598.22015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-288614370598.22015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-1202559877.492584</v>
      </c>
      <c r="L3140" s="444">
        <f t="shared" ca="1" si="144"/>
        <v>-289816930475.71271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-289816930475.71271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-1207570543.648803</v>
      </c>
      <c r="L3141" s="444">
        <f t="shared" ca="1" si="144"/>
        <v>-291024501019.36151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-291024501019.36151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-1212602087.580673</v>
      </c>
      <c r="L3142" s="444">
        <f t="shared" ca="1" si="144"/>
        <v>-292237103106.9422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-292237103106.9422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-1217654596.2789259</v>
      </c>
      <c r="L3143" s="444">
        <f t="shared" ca="1" si="144"/>
        <v>-293454757703.22113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-293454757703.22113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-1222728157.0967548</v>
      </c>
      <c r="L3144" s="444">
        <f t="shared" ca="1" si="144"/>
        <v>-294677485860.31787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-294677485860.31787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-1227822857.7513244</v>
      </c>
      <c r="L3145" s="444">
        <f t="shared" ca="1" si="144"/>
        <v>-295905308718.06921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-295905308718.06921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-1232938786.3252883</v>
      </c>
      <c r="L3146" s="444">
        <f t="shared" ca="1" si="144"/>
        <v>-297138247504.39453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-297138247504.39453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-1238076031.2683105</v>
      </c>
      <c r="L3147" s="444">
        <f t="shared" ca="1" si="144"/>
        <v>-298376323535.66284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-298376323535.66284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-1243234681.3985951</v>
      </c>
      <c r="L3148" s="444">
        <f t="shared" ca="1" si="144"/>
        <v>-299619558217.06146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-299619558217.06146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-1248414825.9044228</v>
      </c>
      <c r="L3149" s="444">
        <f t="shared" ca="1" si="144"/>
        <v>-300867973042.96588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-300867973042.96588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-1253616554.3456912</v>
      </c>
      <c r="L3150" s="444">
        <f t="shared" ca="1" si="144"/>
        <v>-302121589597.31158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-302121589597.31158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-1258839956.6554649</v>
      </c>
      <c r="L3151" s="444">
        <f t="shared" ca="1" si="144"/>
        <v>-303380429553.96704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-303380429553.96704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-1264085123.1415293</v>
      </c>
      <c r="L3152" s="444">
        <f t="shared" ca="1" si="144"/>
        <v>-304644514677.10858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-304644514677.10858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-1269352144.4879525</v>
      </c>
      <c r="L3153" s="444">
        <f t="shared" ca="1" si="144"/>
        <v>-305913866821.59656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-305913866821.59656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-1274641111.7566524</v>
      </c>
      <c r="L3154" s="444">
        <f t="shared" ca="1" si="144"/>
        <v>-307188507933.35321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-307188507933.35321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-1279952116.3889718</v>
      </c>
      <c r="L3155" s="444">
        <f t="shared" ca="1" si="144"/>
        <v>-308468460049.74219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-308468460049.74219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-1285285250.2072592</v>
      </c>
      <c r="L3156" s="444">
        <f t="shared" ca="1" si="144"/>
        <v>-309753745299.94946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-309753745299.94946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-1290640605.416456</v>
      </c>
      <c r="L3157" s="444">
        <f t="shared" ca="1" si="144"/>
        <v>-311044385905.36591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-311044385905.36591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-1296018274.6056912</v>
      </c>
      <c r="L3158" s="444">
        <f t="shared" ca="1" si="144"/>
        <v>-312340404179.97162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-312340404179.97162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-1301418350.7498817</v>
      </c>
      <c r="L3159" s="444">
        <f t="shared" ca="1" si="144"/>
        <v>-313641822530.7215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-313641822530.7215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-1306840927.2113395</v>
      </c>
      <c r="L3160" s="444">
        <f t="shared" ca="1" si="144"/>
        <v>-314948663457.93286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-314948663457.93286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-1312286097.7413869</v>
      </c>
      <c r="L3161" s="444">
        <f t="shared" ca="1" si="144"/>
        <v>-316260949555.67426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-316260949555.67426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-1317753956.481976</v>
      </c>
      <c r="L3162" s="444">
        <f t="shared" ca="1" si="144"/>
        <v>-317578703512.15625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-317578703512.15625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-1323244597.9673176</v>
      </c>
      <c r="L3163" s="444">
        <f t="shared" ca="1" si="144"/>
        <v>-318901948110.1236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-318901948110.1236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-1328758117.125515</v>
      </c>
      <c r="L3164" s="444">
        <f t="shared" ca="1" si="144"/>
        <v>-320230706227.24908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-320230706227.24908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-1334294609.2802045</v>
      </c>
      <c r="L3165" s="444">
        <f t="shared" ca="1" si="144"/>
        <v>-321565000836.5293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-321565000836.5293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-1339854170.1522055</v>
      </c>
      <c r="L3166" s="444">
        <f t="shared" ca="1" si="144"/>
        <v>-322904855006.68152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-322904855006.68152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-1345436895.8611729</v>
      </c>
      <c r="L3167" s="444">
        <f t="shared" ca="1" si="144"/>
        <v>-324250291902.54266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-324250291902.54266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-1351042882.9272611</v>
      </c>
      <c r="L3168" s="444">
        <f t="shared" ca="1" si="144"/>
        <v>-325601334785.46991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-325601334785.46991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-1356672228.2727914</v>
      </c>
      <c r="L3169" s="444">
        <f t="shared" ca="1" si="144"/>
        <v>-326958007013.74268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-326958007013.74268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-1362325029.2239277</v>
      </c>
      <c r="L3170" s="444">
        <f t="shared" ca="1" si="144"/>
        <v>-328320332042.96661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-328320332042.96661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-1368001383.5123608</v>
      </c>
      <c r="L3171" s="444">
        <f t="shared" ca="1" si="144"/>
        <v>-329688333426.479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-329688333426.479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-1373701389.2769959</v>
      </c>
      <c r="L3172" s="444">
        <f t="shared" ca="1" si="144"/>
        <v>-331062034815.75598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-331062034815.75598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-1379425145.06565</v>
      </c>
      <c r="L3173" s="444">
        <f t="shared" ca="1" si="144"/>
        <v>-332441459960.82166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-332441459960.82166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-1385172749.8367569</v>
      </c>
      <c r="L3174" s="444">
        <f t="shared" ca="1" si="144"/>
        <v>-333826632710.65839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-333826632710.65839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-1390944302.9610765</v>
      </c>
      <c r="L3175" s="444">
        <f t="shared" ca="1" si="144"/>
        <v>-335217577013.61945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-335217577013.61945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-1396739904.2234144</v>
      </c>
      <c r="L3176" s="444">
        <f t="shared" ca="1" si="144"/>
        <v>-336614316917.84283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-336614316917.84283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-1402559653.8243451</v>
      </c>
      <c r="L3177" s="444">
        <f t="shared" ca="1" si="144"/>
        <v>-338016876571.66718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-338016876571.66718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-1408403652.3819466</v>
      </c>
      <c r="L3178" s="444">
        <f t="shared" ca="1" si="144"/>
        <v>-339425280224.04913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-339425280224.04913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-1414272000.933538</v>
      </c>
      <c r="L3179" s="444">
        <f t="shared" ca="1" si="144"/>
        <v>-340839552224.98267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-340839552224.98267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-1420164800.9374278</v>
      </c>
      <c r="L3180" s="444">
        <f t="shared" ca="1" si="144"/>
        <v>-342259717025.9201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-342259717025.9201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-1426082154.274667</v>
      </c>
      <c r="L3181" s="444">
        <f t="shared" ca="1" si="144"/>
        <v>-343685799180.19476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-343685799180.19476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-1432024163.2508116</v>
      </c>
      <c r="L3182" s="444">
        <f t="shared" ca="1" si="144"/>
        <v>-345117823343.44556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-345117823343.44556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-1437990930.5976899</v>
      </c>
      <c r="L3183" s="444">
        <f t="shared" ca="1" si="144"/>
        <v>-346555814274.04327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-346555814274.04327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-1443982559.4751804</v>
      </c>
      <c r="L3184" s="444">
        <f t="shared" ca="1" si="144"/>
        <v>-347999796833.51843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-347999796833.51843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-1449999153.4729934</v>
      </c>
      <c r="L3185" s="444">
        <f t="shared" ca="1" si="144"/>
        <v>-349449795986.99146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-349449795986.99146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-1456040816.6124644</v>
      </c>
      <c r="L3186" s="444">
        <f t="shared" ca="1" si="144"/>
        <v>-350905836803.60394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-350905836803.60394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-1462107653.3483498</v>
      </c>
      <c r="L3187" s="444">
        <f t="shared" ca="1" si="144"/>
        <v>-352367944456.95227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-352367944456.95227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-1468199768.5706344</v>
      </c>
      <c r="L3188" s="444">
        <f t="shared" ca="1" si="144"/>
        <v>-353836144225.52289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-353836144225.52289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-1474317267.6063454</v>
      </c>
      <c r="L3189" s="444">
        <f t="shared" ca="1" si="144"/>
        <v>-355310461493.12921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-355310461493.12921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-1480460256.2213717</v>
      </c>
      <c r="L3190" s="444">
        <f t="shared" ca="1" si="144"/>
        <v>-356790921749.35059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-356790921749.35059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-1486628840.6222942</v>
      </c>
      <c r="L3191" s="444">
        <f t="shared" ca="1" si="144"/>
        <v>-358277550589.9729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-358277550589.9729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-1492823127.4582205</v>
      </c>
      <c r="L3192" s="444">
        <f t="shared" ca="1" si="144"/>
        <v>-359770373717.43109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-359770373717.43109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-1499043223.8226295</v>
      </c>
      <c r="L3193" s="444">
        <f t="shared" ca="1" si="144"/>
        <v>-361269416941.25372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-361269416941.25372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-1505289237.2552238</v>
      </c>
      <c r="L3194" s="444">
        <f t="shared" ca="1" si="144"/>
        <v>-362774706178.50897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-362774706178.50897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-1511561275.7437873</v>
      </c>
      <c r="L3195" s="444">
        <f t="shared" ca="1" si="144"/>
        <v>-364286267454.25275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-364286267454.25275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-1517859447.726053</v>
      </c>
      <c r="L3196" s="444">
        <f t="shared" ca="1" si="144"/>
        <v>-365804126901.97882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-365804126901.97882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-1524183862.0915785</v>
      </c>
      <c r="L3197" s="444">
        <f t="shared" ca="1" si="144"/>
        <v>-367328310764.07037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-367328310764.07037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-1530534628.1836267</v>
      </c>
      <c r="L3198" s="444">
        <f t="shared" ca="1" si="144"/>
        <v>-368858845392.25403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-368858845392.25403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-1536911855.8010585</v>
      </c>
      <c r="L3199" s="444">
        <f t="shared" ca="1" si="144"/>
        <v>-370395757248.05511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-370395757248.05511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-1543315655.2002296</v>
      </c>
      <c r="L3200" s="444">
        <f t="shared" ca="1" si="144"/>
        <v>-371939072903.25537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-371939072903.25537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-1549746137.0968974</v>
      </c>
      <c r="L3201" s="444">
        <f t="shared" ca="1" si="144"/>
        <v>-373488819040.35229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-373488819040.35229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-1556203412.6681345</v>
      </c>
      <c r="L3202" s="444">
        <f t="shared" ca="1" si="144"/>
        <v>-375045022453.02045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-375045022453.02045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-1562687593.5542519</v>
      </c>
      <c r="L3203" s="444">
        <f t="shared" ca="1" si="144"/>
        <v>-376607710046.57471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-376607710046.57471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-1569198791.860728</v>
      </c>
      <c r="L3204" s="444">
        <f t="shared" ca="1" si="144"/>
        <v>-378176908838.43542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-378176908838.43542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-1575737120.1601477</v>
      </c>
      <c r="L3205" s="444">
        <f t="shared" ca="1" si="144"/>
        <v>-379752645958.59558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-379752645958.59558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-1582302691.4941483</v>
      </c>
      <c r="L3206" s="444">
        <f t="shared" ca="1" si="144"/>
        <v>-381334948650.08972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-381334948650.08972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-1588895619.3753738</v>
      </c>
      <c r="L3207" s="444">
        <f t="shared" ca="1" si="144"/>
        <v>-382923844269.46509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-382923844269.46509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-1595516017.7894378</v>
      </c>
      <c r="L3208" s="444">
        <f t="shared" ca="1" si="144"/>
        <v>-384519360287.25452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-384519360287.25452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-1602164001.1968937</v>
      </c>
      <c r="L3209" s="444">
        <f t="shared" ca="1" si="144"/>
        <v>-386121524288.45142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-386121524288.45142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-1608839684.5352142</v>
      </c>
      <c r="L3210" s="444">
        <f t="shared" ca="1" si="144"/>
        <v>-387730363972.98663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-387730363972.98663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-1615543183.2207775</v>
      </c>
      <c r="L3211" s="444">
        <f t="shared" ca="1" si="144"/>
        <v>-389345907156.2074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-389345907156.2074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-1622274613.1508641</v>
      </c>
      <c r="L3212" s="444">
        <f t="shared" ca="1" si="144"/>
        <v>-390968181769.35828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-390968181769.35828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-1629034090.7056594</v>
      </c>
      <c r="L3213" s="444">
        <f t="shared" ca="1" si="144"/>
        <v>-392597215860.06396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-392597215860.06396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-1635821732.7502666</v>
      </c>
      <c r="L3214" s="444">
        <f t="shared" ca="1" si="144"/>
        <v>-394233037592.81421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-394233037592.81421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-1642637656.6367259</v>
      </c>
      <c r="L3215" s="444">
        <f t="shared" ca="1" si="144"/>
        <v>-395875675249.45093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-395875675249.45093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-1649481980.2060456</v>
      </c>
      <c r="L3216" s="444">
        <f t="shared" ca="1" si="144"/>
        <v>-397525157229.65698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-397525157229.65698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-1656354821.7902374</v>
      </c>
      <c r="L3217" s="444">
        <f t="shared" ca="1" si="144"/>
        <v>-399181512051.4472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-399181512051.4472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-1663256300.2143633</v>
      </c>
      <c r="L3218" s="444">
        <f t="shared" ca="1" si="144"/>
        <v>-400844768351.66156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-400844768351.66156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-1670186534.7985897</v>
      </c>
      <c r="L3219" s="444">
        <f t="shared" ca="1" si="144"/>
        <v>-402514954886.46014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-402514954886.46014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-1677145645.3602505</v>
      </c>
      <c r="L3220" s="444">
        <f t="shared" ca="1" si="144"/>
        <v>-404192100531.82037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-404192100531.82037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-1684133752.2159183</v>
      </c>
      <c r="L3221" s="444">
        <f t="shared" ca="1" si="144"/>
        <v>-405876234284.03632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-405876234284.03632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-1691150976.1834846</v>
      </c>
      <c r="L3222" s="444">
        <f t="shared" ca="1" si="144"/>
        <v>-407567385260.21979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-407567385260.21979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-1698197438.584249</v>
      </c>
      <c r="L3223" s="444">
        <f t="shared" ca="1" si="144"/>
        <v>-409265582698.80402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-409265582698.80402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-1705273261.2450168</v>
      </c>
      <c r="L3224" s="444">
        <f t="shared" ca="1" si="144"/>
        <v>-410970855960.04901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-410970855960.04901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-1712378566.5002041</v>
      </c>
      <c r="L3225" s="444">
        <f t="shared" ca="1" si="144"/>
        <v>-412683234526.54919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-412683234526.54919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-1719513477.1939549</v>
      </c>
      <c r="L3226" s="444">
        <f t="shared" ca="1" si="144"/>
        <v>-414402748003.74316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-414402748003.74316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-1726678116.6822631</v>
      </c>
      <c r="L3227" s="444">
        <f t="shared" ca="1" si="144"/>
        <v>-416129426120.42542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-416129426120.42542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-1733872608.8351059</v>
      </c>
      <c r="L3228" s="444">
        <f t="shared" ca="1" si="144"/>
        <v>-417863298729.2605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-417863298729.2605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-1741097078.0385854</v>
      </c>
      <c r="L3229" s="444">
        <f t="shared" ca="1" si="144"/>
        <v>-419604395807.29907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-419604395807.29907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-1748351649.1970794</v>
      </c>
      <c r="L3230" s="444">
        <f t="shared" ca="1" si="144"/>
        <v>-421352747456.49615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-421352747456.49615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-1755636447.7354007</v>
      </c>
      <c r="L3231" s="444">
        <f t="shared" ca="1" si="144"/>
        <v>-423108383904.23157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-423108383904.23157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-1762951599.6009648</v>
      </c>
      <c r="L3232" s="444">
        <f t="shared" ca="1" si="144"/>
        <v>-424871335503.83252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-424871335503.83252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-1770297231.2659688</v>
      </c>
      <c r="L3233" s="444">
        <f t="shared" ca="1" si="144"/>
        <v>-426641632735.09851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-426641632735.09851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-1777673469.7295771</v>
      </c>
      <c r="L3234" s="444">
        <f t="shared" ca="1" si="144"/>
        <v>-428419306204.82806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-428419306204.82806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-1785080442.520117</v>
      </c>
      <c r="L3235" s="444">
        <f t="shared" ca="1" si="144"/>
        <v>-430204386647.34821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-430204386647.34821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-1792518277.6972842</v>
      </c>
      <c r="L3236" s="444">
        <f t="shared" ca="1" si="144"/>
        <v>-431996904925.04547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-431996904925.04547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-1799987103.8543561</v>
      </c>
      <c r="L3237" s="444">
        <f t="shared" ca="1" si="144"/>
        <v>-433796892028.89984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-433796892028.89984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-1807487050.1204159</v>
      </c>
      <c r="L3238" s="444">
        <f t="shared" ca="1" si="144"/>
        <v>-435604379079.02026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-435604379079.02026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-1815018246.1625843</v>
      </c>
      <c r="L3239" s="444">
        <f t="shared" ca="1" si="144"/>
        <v>-437419397325.18286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-437419397325.18286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-1822580822.188262</v>
      </c>
      <c r="L3240" s="444">
        <f t="shared" ca="1" si="144"/>
        <v>-439241978147.37109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-439241978147.37109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-1830174908.9473796</v>
      </c>
      <c r="L3241" s="444">
        <f t="shared" ca="1" si="144"/>
        <v>-441072153056.31848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-441072153056.31848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-1837800637.7346606</v>
      </c>
      <c r="L3242" s="444">
        <f t="shared" ca="1" si="144"/>
        <v>-442909953694.05316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-442909953694.05316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-1845458140.3918881</v>
      </c>
      <c r="L3243" s="444">
        <f t="shared" ca="1" si="144"/>
        <v>-444755411834.44507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-444755411834.44507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-1853147549.3101878</v>
      </c>
      <c r="L3244" s="444">
        <f t="shared" ca="1" si="144"/>
        <v>-446608559383.75525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-446608559383.75525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-1860868997.4323134</v>
      </c>
      <c r="L3245" s="444">
        <f t="shared" ca="1" si="144"/>
        <v>-448469428381.18756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-448469428381.18756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-1868622618.2549479</v>
      </c>
      <c r="L3246" s="444">
        <f t="shared" ca="1" si="144"/>
        <v>-450338050999.4425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-450338050999.4425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-1876408545.8310103</v>
      </c>
      <c r="L3247" s="444">
        <f t="shared" ca="1" si="144"/>
        <v>-452214459545.2735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-452214459545.2735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-1884226914.7719729</v>
      </c>
      <c r="L3248" s="444">
        <f t="shared" ca="1" si="144"/>
        <v>-454098686460.04547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-454098686460.04547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-1892077860.2501898</v>
      </c>
      <c r="L3249" s="444">
        <f t="shared" ca="1" si="144"/>
        <v>-455990764320.29565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-455990764320.29565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-1899961518.0012319</v>
      </c>
      <c r="L3250" s="444">
        <f t="shared" ca="1" si="144"/>
        <v>-457890725838.29688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-457890725838.29688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-1907878024.326237</v>
      </c>
      <c r="L3251" s="444">
        <f t="shared" ca="1" si="144"/>
        <v>-459798603862.62311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-459798603862.62311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-1915827516.0942628</v>
      </c>
      <c r="L3252" s="444">
        <f t="shared" ca="1" si="144"/>
        <v>-461714431378.71735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-461714431378.71735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-1923810130.7446556</v>
      </c>
      <c r="L3253" s="444">
        <f t="shared" ca="1" si="144"/>
        <v>-463638241509.46198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-463638241509.46198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-1931826006.2894247</v>
      </c>
      <c r="L3254" s="444">
        <f t="shared" ca="1" si="144"/>
        <v>-465570067515.7514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-465570067515.7514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-1939875281.3156309</v>
      </c>
      <c r="L3255" s="444">
        <f t="shared" ca="1" si="144"/>
        <v>-467509942797.06702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-467509942797.06702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-1947958094.9877791</v>
      </c>
      <c r="L3256" s="444">
        <f t="shared" ca="1" si="144"/>
        <v>-469457900892.05481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-469457900892.05481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-1956074587.0502284</v>
      </c>
      <c r="L3257" s="444">
        <f t="shared" ca="1" si="144"/>
        <v>-471413975479.10504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-471413975479.10504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-1964224897.8296041</v>
      </c>
      <c r="L3258" s="444">
        <f t="shared" ca="1" si="144"/>
        <v>-473378200376.93463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-473378200376.93463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-1972409168.2372277</v>
      </c>
      <c r="L3259" s="444">
        <f t="shared" ca="1" si="144"/>
        <v>-475350609545.17188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-475350609545.17188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-1980627539.7715495</v>
      </c>
      <c r="L3260" s="444">
        <f t="shared" ca="1" si="144"/>
        <v>-477331237084.94342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-477331237084.94342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-1988880154.5205975</v>
      </c>
      <c r="L3261" s="444">
        <f t="shared" ca="1" si="144"/>
        <v>-479320117239.46399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-479320117239.46399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-1997167155.164433</v>
      </c>
      <c r="L3262" s="444">
        <f t="shared" ca="1" si="144"/>
        <v>-481317284394.62842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-481317284394.62842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-2005488684.9776185</v>
      </c>
      <c r="L3263" s="444">
        <f t="shared" ca="1" si="144"/>
        <v>-483322773079.60602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-483322773079.60602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-2013844887.8316917</v>
      </c>
      <c r="L3264" s="444">
        <f t="shared" ca="1" si="144"/>
        <v>-485336617967.43768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-485336617967.43768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-2022235908.1976569</v>
      </c>
      <c r="L3265" s="444">
        <f t="shared" ca="1" si="144"/>
        <v>-487358853875.63531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-487358853875.63531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-2030661891.1484804</v>
      </c>
      <c r="L3266" s="444">
        <f t="shared" ca="1" si="144"/>
        <v>-489389515766.78381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-489389515766.78381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-2039122982.3615994</v>
      </c>
      <c r="L3267" s="444">
        <f t="shared" ca="1" si="144"/>
        <v>-491428638749.14539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-491428638749.14539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-2047619328.121439</v>
      </c>
      <c r="L3268" s="444">
        <f t="shared" ca="1" si="144"/>
        <v>-493476258077.26685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-493476258077.26685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-2056151075.3219452</v>
      </c>
      <c r="L3269" s="444">
        <f t="shared" ca="1" si="144"/>
        <v>-495532409152.58881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-495532409152.58881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-2064718371.46912</v>
      </c>
      <c r="L3270" s="444">
        <f t="shared" ca="1" si="144"/>
        <v>-497597127524.05792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-497597127524.05792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-2073321364.6835747</v>
      </c>
      <c r="L3271" s="444">
        <f t="shared" ca="1" si="144"/>
        <v>-499670448888.74152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-499670448888.74152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-2081960203.7030897</v>
      </c>
      <c r="L3272" s="444">
        <f t="shared" ca="1" si="144"/>
        <v>-501752409092.44458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-501752409092.44458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-2090635037.8851857</v>
      </c>
      <c r="L3273" s="444">
        <f t="shared" ca="1" si="144"/>
        <v>-503843044130.32977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-503843044130.32977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-2099346017.2097073</v>
      </c>
      <c r="L3274" s="444">
        <f t="shared" ca="1" si="144"/>
        <v>-505942390147.53949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-505942390147.53949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-2108093292.2814145</v>
      </c>
      <c r="L3275" s="444">
        <f t="shared" ca="1" si="144"/>
        <v>-508050483439.82092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-508050483439.82092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-2116877014.332587</v>
      </c>
      <c r="L3276" s="444">
        <f t="shared" ca="1" si="144"/>
        <v>-510167360454.1535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-510167360454.1535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-2125697335.2256396</v>
      </c>
      <c r="L3277" s="444">
        <f t="shared" ca="1" si="144"/>
        <v>-512293057789.37915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-512293057789.37915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-2134554407.4557462</v>
      </c>
      <c r="L3278" s="444">
        <f t="shared" ca="1" si="144"/>
        <v>-514427612196.8349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-514427612196.8349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-2143448384.1534784</v>
      </c>
      <c r="L3279" s="444">
        <f t="shared" ca="1" si="144"/>
        <v>-516571060580.9884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-516571060580.9884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-2152379419.0874515</v>
      </c>
      <c r="L3280" s="444">
        <f t="shared" ca="1" si="144"/>
        <v>-518723440000.07587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-518723440000.07587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-2161347666.6669831</v>
      </c>
      <c r="L3281" s="444">
        <f t="shared" ca="1" si="144"/>
        <v>-520884787666.74286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-520884787666.74286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-2170353281.9447618</v>
      </c>
      <c r="L3282" s="444">
        <f t="shared" ca="1" si="144"/>
        <v>-523055140948.68762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-523055140948.68762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-2179396420.6195316</v>
      </c>
      <c r="L3283" s="444">
        <f t="shared" ca="1" si="144"/>
        <v>-525234537369.30713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-525234537369.30713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-2188477239.0387797</v>
      </c>
      <c r="L3284" s="444">
        <f t="shared" ca="1" si="144"/>
        <v>-527423014608.34589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-527423014608.34589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-2197595894.2014413</v>
      </c>
      <c r="L3285" s="444">
        <f t="shared" ca="1" si="144"/>
        <v>-529620610502.5473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-529620610502.5473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-2206752543.7606139</v>
      </c>
      <c r="L3286" s="444">
        <f t="shared" ca="1" si="144"/>
        <v>-531827363046.30792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-531827363046.30792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-2215947346.0262828</v>
      </c>
      <c r="L3287" s="444">
        <f t="shared" ca="1" si="144"/>
        <v>-534043310392.33423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-534043310392.33423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-2225180459.9680591</v>
      </c>
      <c r="L3288" s="444">
        <f t="shared" ca="1" si="144"/>
        <v>-536268490852.30231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-536268490852.30231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-2234452045.217926</v>
      </c>
      <c r="L3289" s="444">
        <f t="shared" ca="1" si="144"/>
        <v>-538502942897.52026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-538502942897.52026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-2243762262.0730009</v>
      </c>
      <c r="L3290" s="444">
        <f t="shared" ca="1" si="144"/>
        <v>-540746705159.59326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-540746705159.59326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-2253111271.4983053</v>
      </c>
      <c r="L3291" s="444">
        <f t="shared" ca="1" si="144"/>
        <v>-542999816431.09155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-542999816431.09155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-2262499235.1295481</v>
      </c>
      <c r="L3292" s="444">
        <f t="shared" ca="1" si="144"/>
        <v>-545262315666.22113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-545262315666.22113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-2271926315.2759213</v>
      </c>
      <c r="L3293" s="444">
        <f t="shared" ca="1" si="144"/>
        <v>-547534241981.49707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-547534241981.49707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-2281392674.9229045</v>
      </c>
      <c r="L3294" s="444">
        <f t="shared" ca="1" si="144"/>
        <v>-549815634656.41992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-549815634656.41992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-2290898477.7350831</v>
      </c>
      <c r="L3295" s="444">
        <f t="shared" ca="1" si="144"/>
        <v>-552106533134.15503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-552106533134.15503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-2300443888.058979</v>
      </c>
      <c r="L3296" s="444">
        <f t="shared" ca="1" si="144"/>
        <v>-554406977022.21399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-554406977022.21399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-2310029070.9258914</v>
      </c>
      <c r="L3297" s="444">
        <f t="shared" ca="1" si="144"/>
        <v>-556717006093.13989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-556717006093.13989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-2319654192.0547495</v>
      </c>
      <c r="L3298" s="444">
        <f t="shared" ca="1" si="144"/>
        <v>-559036660285.1947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-559036660285.1947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-2329319417.8549781</v>
      </c>
      <c r="L3299" s="444">
        <f t="shared" ca="1" si="144"/>
        <v>-561365979703.04968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-561365979703.04968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-2339024915.4293737</v>
      </c>
      <c r="L3300" s="444">
        <f t="shared" ca="1" si="144"/>
        <v>-563705004618.479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-563705004618.479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-2348770852.5769958</v>
      </c>
      <c r="L3301" s="444">
        <f t="shared" ca="1" si="144"/>
        <v>-566053775471.05603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-566053775471.05603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-2358557397.7960668</v>
      </c>
      <c r="L3302" s="444">
        <f t="shared" ca="1" si="144"/>
        <v>-568412332868.85205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-568412332868.85205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-2368384720.2868834</v>
      </c>
      <c r="L3303" s="444">
        <f t="shared" ca="1" si="144"/>
        <v>-570780717589.13892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-570780717589.13892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-2378252989.9547453</v>
      </c>
      <c r="L3304" s="444">
        <f t="shared" ca="1" si="144"/>
        <v>-573158970579.09363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-573158970579.09363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-2388162377.41289</v>
      </c>
      <c r="L3305" s="444">
        <f t="shared" ca="1" si="144"/>
        <v>-575547132956.50647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-575547132956.50647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-2398113053.9854436</v>
      </c>
      <c r="L3306" s="444">
        <f t="shared" ca="1" si="144"/>
        <v>-577945246010.49194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-577945246010.49194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-2408105191.7103829</v>
      </c>
      <c r="L3307" s="444">
        <f t="shared" ca="1" si="144"/>
        <v>-580353351202.20227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-580353351202.20227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-2418138963.3425093</v>
      </c>
      <c r="L3308" s="444">
        <f t="shared" ca="1" si="144"/>
        <v>-582771490165.5448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-582771490165.5448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-2428214542.3564367</v>
      </c>
      <c r="L3309" s="444">
        <f t="shared" ca="1" si="144"/>
        <v>-585199704707.90125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-585199704707.90125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-2438332102.9495883</v>
      </c>
      <c r="L3310" s="444">
        <f t="shared" ca="1" si="144"/>
        <v>-587638036810.85083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-587638036810.85083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-2448491820.0452118</v>
      </c>
      <c r="L3311" s="444">
        <f t="shared" ca="1" si="144"/>
        <v>-590086528630.896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-590086528630.896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-2458693869.2954001</v>
      </c>
      <c r="L3312" s="444">
        <f t="shared" ca="1" si="144"/>
        <v>-592545222500.19141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-592545222500.19141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-2468938427.0841308</v>
      </c>
      <c r="L3313" s="444">
        <f t="shared" ca="1" si="144"/>
        <v>-595014160927.27551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-595014160927.27551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-2479225670.5303144</v>
      </c>
      <c r="L3314" s="444">
        <f t="shared" ca="1" si="144"/>
        <v>-597493386597.80579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-597493386597.80579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-2489555777.4908576</v>
      </c>
      <c r="L3315" s="444">
        <f t="shared" ca="1" si="144"/>
        <v>-599982942375.29663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-599982942375.29663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-2499928926.563736</v>
      </c>
      <c r="L3316" s="444">
        <f t="shared" ca="1" si="144"/>
        <v>-602482871301.86035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-602482871301.86035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-2510345297.091085</v>
      </c>
      <c r="L3317" s="444">
        <f t="shared" ca="1" si="144"/>
        <v>-604993216598.95142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-604993216598.95142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-2520805069.1622977</v>
      </c>
      <c r="L3318" s="444">
        <f t="shared" ca="1" si="144"/>
        <v>-607514021668.11377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-607514021668.11377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-2531308423.6171408</v>
      </c>
      <c r="L3319" s="444">
        <f t="shared" ca="1" si="144"/>
        <v>-610045330091.73096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-610045330091.73096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-2541855542.0488791</v>
      </c>
      <c r="L3320" s="444">
        <f t="shared" ca="1" si="144"/>
        <v>-612587185633.77979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-612587185633.77979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-2552446606.807416</v>
      </c>
      <c r="L3321" s="444">
        <f t="shared" ca="1" si="144"/>
        <v>-615139632240.58716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-615139632240.58716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-2563081801.0024467</v>
      </c>
      <c r="L3322" s="444">
        <f t="shared" ca="1" si="144"/>
        <v>-617702714041.5896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-617702714041.5896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-2573761308.5066233</v>
      </c>
      <c r="L3323" s="444">
        <f t="shared" ref="L3323:L3577" ca="1" si="149">I3323-J3323+K3323</f>
        <v>-620276475350.09619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-620276475350.09619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-2584485313.958734</v>
      </c>
      <c r="L3324" s="444">
        <f t="shared" ca="1" si="149"/>
        <v>-622860960664.05493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-622860960664.05493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-2595254002.7668953</v>
      </c>
      <c r="L3325" s="444">
        <f t="shared" ca="1" si="149"/>
        <v>-625456214666.82178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-625456214666.82178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-2606067561.1117573</v>
      </c>
      <c r="L3326" s="444">
        <f t="shared" ca="1" si="149"/>
        <v>-628062282227.93359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-628062282227.93359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-2616926175.9497232</v>
      </c>
      <c r="L3327" s="444">
        <f t="shared" ca="1" si="149"/>
        <v>-630679208403.8833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-630679208403.8833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-2627830035.0161805</v>
      </c>
      <c r="L3328" s="444">
        <f t="shared" ca="1" si="149"/>
        <v>-633307038438.89954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-633307038438.89954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-2638779326.8287482</v>
      </c>
      <c r="L3329" s="444">
        <f t="shared" ca="1" si="149"/>
        <v>-635945817765.72827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-635945817765.72827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-2649774240.6905346</v>
      </c>
      <c r="L3330" s="444">
        <f t="shared" ca="1" si="149"/>
        <v>-638595592006.41882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-638595592006.41882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-2660814966.6934118</v>
      </c>
      <c r="L3331" s="444">
        <f t="shared" ca="1" si="149"/>
        <v>-641256406973.11218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-641256406973.11218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-2671901695.7213006</v>
      </c>
      <c r="L3332" s="444">
        <f t="shared" ca="1" si="149"/>
        <v>-643928308668.8335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-643928308668.8335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-2683034619.4534731</v>
      </c>
      <c r="L3333" s="444">
        <f t="shared" ca="1" si="149"/>
        <v>-646611343288.28699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-646611343288.28699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-2694213930.3678622</v>
      </c>
      <c r="L3334" s="444">
        <f t="shared" ca="1" si="149"/>
        <v>-649305557218.65491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-649305557218.65491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-2705439821.7443953</v>
      </c>
      <c r="L3335" s="444">
        <f t="shared" ca="1" si="149"/>
        <v>-652010997040.39929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-652010997040.39929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-2716712487.6683302</v>
      </c>
      <c r="L3336" s="444">
        <f t="shared" ca="1" si="149"/>
        <v>-654727709528.06763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-654727709528.06763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-2728032123.0336151</v>
      </c>
      <c r="L3337" s="444">
        <f t="shared" ca="1" si="149"/>
        <v>-657455741651.1012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-657455741651.1012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-2739398923.5462551</v>
      </c>
      <c r="L3338" s="444">
        <f t="shared" ca="1" si="149"/>
        <v>-660195140574.64746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-660195140574.64746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-2750813085.7276978</v>
      </c>
      <c r="L3339" s="444">
        <f t="shared" ca="1" si="149"/>
        <v>-662945953660.37512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-662945953660.37512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-2762274806.9182296</v>
      </c>
      <c r="L3340" s="444">
        <f t="shared" ca="1" si="149"/>
        <v>-665708228467.29333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-665708228467.29333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-2773784285.2803888</v>
      </c>
      <c r="L3341" s="444">
        <f t="shared" ca="1" si="149"/>
        <v>-668482012752.57373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-668482012752.57373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-2785341719.8023906</v>
      </c>
      <c r="L3342" s="444">
        <f t="shared" ca="1" si="149"/>
        <v>-671267354472.3761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-671267354472.3761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-2796947310.3015671</v>
      </c>
      <c r="L3343" s="444">
        <f t="shared" ca="1" si="149"/>
        <v>-674064301782.67761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-674064301782.67761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-2808601257.4278235</v>
      </c>
      <c r="L3344" s="444">
        <f t="shared" ca="1" si="149"/>
        <v>-676872903040.10547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-676872903040.10547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-2820303762.6671062</v>
      </c>
      <c r="L3345" s="444">
        <f t="shared" ca="1" si="149"/>
        <v>-679693206802.77258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-679693206802.77258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-2832055028.3448858</v>
      </c>
      <c r="L3346" s="444">
        <f t="shared" ca="1" si="149"/>
        <v>-682525261831.11743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-682525261831.11743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-2843855257.6296558</v>
      </c>
      <c r="L3347" s="444">
        <f t="shared" ca="1" si="149"/>
        <v>-685369117088.74707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-685369117088.74707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-2855704654.5364461</v>
      </c>
      <c r="L3348" s="444">
        <f t="shared" ca="1" si="149"/>
        <v>-688224821743.28357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-688224821743.28357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-2867603423.9303484</v>
      </c>
      <c r="L3349" s="444">
        <f t="shared" ca="1" si="149"/>
        <v>-691092425167.21387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-691092425167.21387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-2879551771.5300579</v>
      </c>
      <c r="L3350" s="444">
        <f t="shared" ca="1" si="149"/>
        <v>-693971976938.7439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-693971976938.7439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-2891549903.9114327</v>
      </c>
      <c r="L3351" s="444">
        <f t="shared" ca="1" si="149"/>
        <v>-696863526842.65527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-696863526842.65527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-2903598028.5110636</v>
      </c>
      <c r="L3352" s="444">
        <f t="shared" ca="1" si="149"/>
        <v>-699767124871.16638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-699767124871.16638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-2915696353.6298599</v>
      </c>
      <c r="L3353" s="444">
        <f t="shared" ca="1" si="149"/>
        <v>-702682821224.79626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-702682821224.79626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-2927845088.4366512</v>
      </c>
      <c r="L3354" s="444">
        <f t="shared" ca="1" si="149"/>
        <v>-705610666313.23291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-705610666313.23291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-2940044442.9718037</v>
      </c>
      <c r="L3355" s="444">
        <f t="shared" ca="1" si="149"/>
        <v>-708550710756.20471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-708550710756.20471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-2952294628.1508532</v>
      </c>
      <c r="L3356" s="444">
        <f t="shared" ca="1" si="149"/>
        <v>-711503005384.35559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-711503005384.35559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-2964595855.7681484</v>
      </c>
      <c r="L3357" s="444">
        <f t="shared" ca="1" si="149"/>
        <v>-714467601240.12378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-714467601240.12378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-2976948338.5005159</v>
      </c>
      <c r="L3358" s="444">
        <f t="shared" ca="1" si="149"/>
        <v>-717444549578.62427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-717444549578.62427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-2989352289.9109344</v>
      </c>
      <c r="L3359" s="444">
        <f t="shared" ca="1" si="149"/>
        <v>-720433901868.53516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-720433901868.53516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-3001807924.45223</v>
      </c>
      <c r="L3360" s="444">
        <f t="shared" ca="1" si="149"/>
        <v>-723435709792.98743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-723435709792.98743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-3014315457.4707808</v>
      </c>
      <c r="L3361" s="444">
        <f t="shared" ca="1" si="149"/>
        <v>-726450025250.45825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-726450025250.45825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-3026875105.2102427</v>
      </c>
      <c r="L3362" s="444">
        <f t="shared" ca="1" si="149"/>
        <v>-729476900355.66846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-729476900355.66846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-3039487084.8152852</v>
      </c>
      <c r="L3363" s="444">
        <f t="shared" ca="1" si="149"/>
        <v>-732516387440.48376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-732516387440.48376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-3052151614.3353491</v>
      </c>
      <c r="L3364" s="444">
        <f t="shared" ca="1" si="149"/>
        <v>-735568539054.81909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-735568539054.81909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-3064868912.7284126</v>
      </c>
      <c r="L3365" s="444">
        <f t="shared" ca="1" si="149"/>
        <v>-738633407967.54749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-738633407967.54749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-3077639199.8647814</v>
      </c>
      <c r="L3366" s="444">
        <f t="shared" ca="1" si="149"/>
        <v>-741711047167.41223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-741711047167.41223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-3090462696.5308843</v>
      </c>
      <c r="L3367" s="444">
        <f t="shared" ca="1" si="149"/>
        <v>-744801509863.94312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-744801509863.94312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-3103339624.4330964</v>
      </c>
      <c r="L3368" s="444">
        <f t="shared" ca="1" si="149"/>
        <v>-747904849488.37622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-747904849488.37622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-3116270206.2015676</v>
      </c>
      <c r="L3369" s="444">
        <f t="shared" ca="1" si="149"/>
        <v>-751021119694.57776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-751021119694.57776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-3129254665.394074</v>
      </c>
      <c r="L3370" s="444">
        <f t="shared" ca="1" si="149"/>
        <v>-754150374359.9718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-754150374359.9718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-3142293226.4998827</v>
      </c>
      <c r="L3371" s="444">
        <f t="shared" ca="1" si="149"/>
        <v>-757292667586.47168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-757292667586.47168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-3155386114.9436321</v>
      </c>
      <c r="L3372" s="444">
        <f t="shared" ca="1" si="149"/>
        <v>-760448053701.41528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-760448053701.41528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-3168533557.0892305</v>
      </c>
      <c r="L3373" s="444">
        <f t="shared" ca="1" si="149"/>
        <v>-763616587258.50452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-763616587258.50452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-3181735780.2437687</v>
      </c>
      <c r="L3374" s="444">
        <f t="shared" ca="1" si="149"/>
        <v>-766798323038.74829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-766798323038.74829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-3194993012.6614513</v>
      </c>
      <c r="L3375" s="444">
        <f t="shared" ca="1" si="149"/>
        <v>-769993316051.40979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-769993316051.40979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-3208305483.5475407</v>
      </c>
      <c r="L3376" s="444">
        <f t="shared" ca="1" si="149"/>
        <v>-773201621534.95728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-773201621534.95728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-3221673423.0623221</v>
      </c>
      <c r="L3377" s="444">
        <f t="shared" ca="1" si="149"/>
        <v>-776423294958.01965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-776423294958.01965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-3235097062.3250818</v>
      </c>
      <c r="L3378" s="444">
        <f t="shared" ca="1" si="149"/>
        <v>-779658392020.34473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-779658392020.34473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-3248576633.4181032</v>
      </c>
      <c r="L3379" s="444">
        <f t="shared" ca="1" si="149"/>
        <v>-782906968653.76282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-782906968653.76282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-3262112369.3906784</v>
      </c>
      <c r="L3380" s="444">
        <f t="shared" ca="1" si="149"/>
        <v>-786169081023.15344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-786169081023.15344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-3275704504.2631392</v>
      </c>
      <c r="L3381" s="444">
        <f t="shared" ca="1" si="149"/>
        <v>-789444785527.41663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-789444785527.41663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-3289353273.0309024</v>
      </c>
      <c r="L3382" s="444">
        <f t="shared" ca="1" si="149"/>
        <v>-792734138800.44751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-792734138800.44751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-3303058911.6685314</v>
      </c>
      <c r="L3383" s="444">
        <f t="shared" ca="1" si="149"/>
        <v>-796037197712.11609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-796037197712.11609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-3316821657.1338172</v>
      </c>
      <c r="L3384" s="444">
        <f t="shared" ca="1" si="149"/>
        <v>-799354019369.24988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-799354019369.24988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-3330641747.3718743</v>
      </c>
      <c r="L3385" s="444">
        <f t="shared" ca="1" si="149"/>
        <v>-802684661116.6217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-802684661116.6217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-3344519421.3192573</v>
      </c>
      <c r="L3386" s="444">
        <f t="shared" ca="1" si="149"/>
        <v>-806029180537.94092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-806029180537.94092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-3358454918.9080873</v>
      </c>
      <c r="L3387" s="444">
        <f t="shared" ca="1" si="149"/>
        <v>-809387635456.849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-809387635456.849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-3372448481.0702043</v>
      </c>
      <c r="L3388" s="444">
        <f t="shared" ca="1" si="149"/>
        <v>-812760083937.91919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-812760083937.91919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-3386500349.7413301</v>
      </c>
      <c r="L3389" s="444">
        <f t="shared" ca="1" si="149"/>
        <v>-816146584287.66052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-816146584287.66052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-3400610767.865252</v>
      </c>
      <c r="L3390" s="444">
        <f t="shared" ca="1" si="149"/>
        <v>-819547195055.52576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-819547195055.52576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-3414779979.3980241</v>
      </c>
      <c r="L3391" s="444">
        <f t="shared" ca="1" si="149"/>
        <v>-822961975034.92383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-822961975034.92383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-3429008229.3121824</v>
      </c>
      <c r="L3392" s="444">
        <f t="shared" ca="1" si="149"/>
        <v>-826390983264.23596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-826390983264.23596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-3443295763.6009831</v>
      </c>
      <c r="L3393" s="444">
        <f t="shared" ca="1" si="149"/>
        <v>-829834279027.83691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-829834279027.83691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-3457642829.2826538</v>
      </c>
      <c r="L3394" s="444">
        <f t="shared" ca="1" si="149"/>
        <v>-833291921857.11963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-833291921857.11963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-3472049674.404665</v>
      </c>
      <c r="L3395" s="444">
        <f t="shared" ca="1" si="149"/>
        <v>-836763971531.52429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-836763971531.52429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-3486516548.048018</v>
      </c>
      <c r="L3396" s="444">
        <f t="shared" ca="1" si="149"/>
        <v>-840250488079.57227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-840250488079.57227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-3501043700.3315511</v>
      </c>
      <c r="L3397" s="444">
        <f t="shared" ca="1" si="149"/>
        <v>-843751531779.90381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-843751531779.90381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-3515631382.416266</v>
      </c>
      <c r="L3398" s="444">
        <f t="shared" ca="1" si="149"/>
        <v>-847267163162.32007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-847267163162.32007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-3530279846.5096669</v>
      </c>
      <c r="L3399" s="444">
        <f t="shared" ca="1" si="149"/>
        <v>-850797443008.82971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-850797443008.82971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-3544989345.8701239</v>
      </c>
      <c r="L3400" s="444">
        <f t="shared" ca="1" si="149"/>
        <v>-854342432354.69983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-854342432354.69983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-3559760134.8112493</v>
      </c>
      <c r="L3401" s="444">
        <f t="shared" ca="1" si="149"/>
        <v>-857902192489.51111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-857902192489.51111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-3574592468.7062955</v>
      </c>
      <c r="L3402" s="444">
        <f t="shared" ca="1" si="149"/>
        <v>-861476784958.21741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-861476784958.21741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-3589486603.9925718</v>
      </c>
      <c r="L3403" s="444">
        <f t="shared" ca="1" si="149"/>
        <v>-865066271562.20996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-865066271562.20996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-3604442798.1758747</v>
      </c>
      <c r="L3404" s="444">
        <f t="shared" ca="1" si="149"/>
        <v>-868670714360.38586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-868670714360.38586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-3619461309.8349409</v>
      </c>
      <c r="L3405" s="444">
        <f t="shared" ca="1" si="149"/>
        <v>-872290175670.22083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-872290175670.22083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-3634542398.6259193</v>
      </c>
      <c r="L3406" s="444">
        <f t="shared" ca="1" si="149"/>
        <v>-875924718068.8468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-875924718068.8468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-3649686325.2868614</v>
      </c>
      <c r="L3407" s="444">
        <f t="shared" ca="1" si="149"/>
        <v>-879574404394.13367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-879574404394.13367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-3664893351.6422234</v>
      </c>
      <c r="L3408" s="444">
        <f t="shared" ca="1" si="149"/>
        <v>-883239297745.77588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-883239297745.77588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-3680163740.6073999</v>
      </c>
      <c r="L3409" s="444">
        <f t="shared" ca="1" si="149"/>
        <v>-886919461486.3833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-886919461486.3833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-3695497756.1932635</v>
      </c>
      <c r="L3410" s="444">
        <f t="shared" ca="1" si="149"/>
        <v>-890614959242.57654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-890614959242.57654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-3710895663.5107355</v>
      </c>
      <c r="L3411" s="444">
        <f t="shared" ca="1" si="149"/>
        <v>-894325854906.08728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-894325854906.08728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-3726357728.775363</v>
      </c>
      <c r="L3412" s="444">
        <f t="shared" ca="1" si="149"/>
        <v>-898052212634.86267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-898052212634.86267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-3741884219.3119273</v>
      </c>
      <c r="L3413" s="444">
        <f t="shared" ca="1" si="149"/>
        <v>-901794096854.17456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-901794096854.17456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-3757475403.5590611</v>
      </c>
      <c r="L3414" s="444">
        <f t="shared" ca="1" si="149"/>
        <v>-905551572257.73364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-905551572257.73364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-3773131551.0738902</v>
      </c>
      <c r="L3415" s="444">
        <f t="shared" ca="1" si="149"/>
        <v>-909324703808.8075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-909324703808.8075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-3788852932.5366979</v>
      </c>
      <c r="L3416" s="444">
        <f t="shared" ca="1" si="149"/>
        <v>-913113556741.34424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-913113556741.34424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-3804639819.7556009</v>
      </c>
      <c r="L3417" s="444">
        <f t="shared" ca="1" si="149"/>
        <v>-916918196561.09985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-916918196561.09985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-3820492485.6712489</v>
      </c>
      <c r="L3418" s="444">
        <f t="shared" ca="1" si="149"/>
        <v>-920738689046.77112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-920738689046.77112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-3836411204.361546</v>
      </c>
      <c r="L3419" s="444">
        <f t="shared" ca="1" si="149"/>
        <v>-924575100251.13269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-924575100251.13269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-3852396251.0463862</v>
      </c>
      <c r="L3420" s="444">
        <f t="shared" ca="1" si="149"/>
        <v>-928427496502.17908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-928427496502.17908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-3868447902.0924129</v>
      </c>
      <c r="L3421" s="444">
        <f t="shared" ca="1" si="149"/>
        <v>-932295944404.27148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-932295944404.27148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-3884566435.0177979</v>
      </c>
      <c r="L3422" s="444">
        <f t="shared" ca="1" si="149"/>
        <v>-936180510839.28931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-936180510839.28931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-3900752128.4970388</v>
      </c>
      <c r="L3423" s="444">
        <f t="shared" ca="1" si="149"/>
        <v>-940081262967.78638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-940081262967.78638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-3917005262.3657761</v>
      </c>
      <c r="L3424" s="444">
        <f t="shared" ca="1" si="149"/>
        <v>-943998268230.1521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-943998268230.1521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-3933326117.6256337</v>
      </c>
      <c r="L3425" s="444">
        <f t="shared" ca="1" si="149"/>
        <v>-947931594347.77771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-947931594347.77771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-3949714976.4490738</v>
      </c>
      <c r="L3426" s="444">
        <f t="shared" ca="1" si="149"/>
        <v>-951881309324.22681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-951881309324.22681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-3966172122.1842785</v>
      </c>
      <c r="L3427" s="444">
        <f t="shared" ca="1" si="149"/>
        <v>-955847481446.41113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-955847481446.41113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-3982697839.3600464</v>
      </c>
      <c r="L3428" s="444">
        <f t="shared" ca="1" si="149"/>
        <v>-959830179285.77124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-959830179285.77124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-3999292413.6907134</v>
      </c>
      <c r="L3429" s="444">
        <f t="shared" ca="1" si="149"/>
        <v>-963829471699.46191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-963829471699.46191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-4015956132.0810914</v>
      </c>
      <c r="L3430" s="444">
        <f t="shared" ca="1" si="149"/>
        <v>-967845427831.54297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-967845427831.54297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-4032689282.6314292</v>
      </c>
      <c r="L3431" s="444">
        <f t="shared" ca="1" si="149"/>
        <v>-971878117114.17444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-971878117114.17444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-4049492154.6423936</v>
      </c>
      <c r="L3432" s="444">
        <f t="shared" ca="1" si="149"/>
        <v>-975927609268.81677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-975927609268.81677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-4066365038.62007</v>
      </c>
      <c r="L3433" s="444">
        <f t="shared" ca="1" si="149"/>
        <v>-979993974307.43689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-979993974307.43689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-4083308226.2809868</v>
      </c>
      <c r="L3434" s="444">
        <f t="shared" ca="1" si="149"/>
        <v>-984077282533.7179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-984077282533.7179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-4100322010.557158</v>
      </c>
      <c r="L3435" s="444">
        <f t="shared" ca="1" si="149"/>
        <v>-988177604544.27502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-988177604544.27502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-4117406685.6011457</v>
      </c>
      <c r="L3436" s="444">
        <f t="shared" ca="1" si="149"/>
        <v>-992295011229.87622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-992295011229.87622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-4134562546.7911515</v>
      </c>
      <c r="L3437" s="444">
        <f t="shared" ca="1" si="149"/>
        <v>-996429573776.66736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-996429573776.66736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-4151789890.7361135</v>
      </c>
      <c r="L3438" s="444">
        <f t="shared" ca="1" si="149"/>
        <v>-1000581363667.4034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-1000581363667.4034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-4169089015.2808475</v>
      </c>
      <c r="L3439" s="444">
        <f t="shared" ca="1" si="149"/>
        <v>-1004750452682.6843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-1004750452682.6843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-4186460219.5111842</v>
      </c>
      <c r="L3440" s="444">
        <f t="shared" ca="1" si="149"/>
        <v>-1008936912902.1956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-1008936912902.1956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-4203903803.7591476</v>
      </c>
      <c r="L3441" s="444">
        <f t="shared" ca="1" si="149"/>
        <v>-1013140816705.9547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-1013140816705.9547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-4221420069.6081448</v>
      </c>
      <c r="L3442" s="444">
        <f t="shared" ca="1" si="149"/>
        <v>-1017362236775.5629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-1017362236775.5629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-4239009319.8981786</v>
      </c>
      <c r="L3443" s="444">
        <f t="shared" ca="1" si="149"/>
        <v>-1021601246095.4611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-1021601246095.4611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-4256671858.7310877</v>
      </c>
      <c r="L3444" s="444">
        <f t="shared" ca="1" si="149"/>
        <v>-1025857917954.1921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-1025857917954.1921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-4274407991.4758005</v>
      </c>
      <c r="L3445" s="444">
        <f t="shared" ca="1" si="149"/>
        <v>-1030132325945.668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-1030132325945.668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-4292218024.7736168</v>
      </c>
      <c r="L3446" s="444">
        <f t="shared" ca="1" si="149"/>
        <v>-1034424543970.4415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-1034424543970.4415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-4310102266.5435066</v>
      </c>
      <c r="L3447" s="444">
        <f t="shared" ca="1" si="149"/>
        <v>-1038734646236.985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-1038734646236.985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-4328061025.9874372</v>
      </c>
      <c r="L3448" s="444">
        <f t="shared" ca="1" si="149"/>
        <v>-1043062707262.9724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-1043062707262.9724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-4346094613.5957174</v>
      </c>
      <c r="L3449" s="444">
        <f t="shared" ca="1" si="149"/>
        <v>-1047408801876.5681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-1047408801876.5681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-4364203341.1523666</v>
      </c>
      <c r="L3450" s="444">
        <f t="shared" ca="1" si="149"/>
        <v>-1051773005217.7205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-1051773005217.7205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-4382387521.7405014</v>
      </c>
      <c r="L3451" s="444">
        <f t="shared" ca="1" si="149"/>
        <v>-1056155392739.4609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-1056155392739.4609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-4400647469.7477541</v>
      </c>
      <c r="L3452" s="444">
        <f t="shared" ca="1" si="149"/>
        <v>-1060556040209.2087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-1060556040209.2087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-4418983500.8717022</v>
      </c>
      <c r="L3453" s="444">
        <f t="shared" ca="1" si="149"/>
        <v>-1064975023710.0804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-1064975023710.0804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-4437395932.1253347</v>
      </c>
      <c r="L3454" s="444">
        <f t="shared" ca="1" si="149"/>
        <v>-1069412419642.2058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-1069412419642.2058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-4455885081.8425245</v>
      </c>
      <c r="L3455" s="444">
        <f t="shared" ca="1" si="149"/>
        <v>-1073868304724.0483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-1073868304724.0483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-4474451269.6835346</v>
      </c>
      <c r="L3456" s="444">
        <f t="shared" ca="1" si="149"/>
        <v>-1078342755993.7319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-1078342755993.7319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-4493094816.6405487</v>
      </c>
      <c r="L3457" s="444">
        <f t="shared" ca="1" si="149"/>
        <v>-1082835850810.3724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-1082835850810.3724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-4511816045.0432186</v>
      </c>
      <c r="L3458" s="444">
        <f t="shared" ca="1" si="149"/>
        <v>-1087347666855.4156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-1087347666855.4156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-4530615278.5642319</v>
      </c>
      <c r="L3459" s="444">
        <f t="shared" ca="1" si="149"/>
        <v>-1091878282133.9799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-1091878282133.9799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-4549492842.2249165</v>
      </c>
      <c r="L3460" s="444">
        <f t="shared" ca="1" si="149"/>
        <v>-1096427774976.2048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-1096427774976.2048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-4568449062.4008532</v>
      </c>
      <c r="L3461" s="444">
        <f t="shared" ca="1" si="149"/>
        <v>-1100996224038.6057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-1100996224038.6057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-4587484266.8275242</v>
      </c>
      <c r="L3462" s="444">
        <f t="shared" ca="1" si="149"/>
        <v>-1105583708305.4333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-1105583708305.4333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-4606598784.6059723</v>
      </c>
      <c r="L3463" s="444">
        <f t="shared" ca="1" si="149"/>
        <v>-1110190307090.0393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-1110190307090.0393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-4625792946.208497</v>
      </c>
      <c r="L3464" s="444">
        <f t="shared" ca="1" si="149"/>
        <v>-1114816100036.2478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-1114816100036.2478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-4645067083.4843655</v>
      </c>
      <c r="L3465" s="444">
        <f t="shared" ca="1" si="149"/>
        <v>-1119461167119.7322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-1119461167119.7322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-4664421529.6655502</v>
      </c>
      <c r="L3466" s="444">
        <f t="shared" ca="1" si="149"/>
        <v>-1124125588649.3977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-1124125588649.3977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-4683856619.3724899</v>
      </c>
      <c r="L3467" s="444">
        <f t="shared" ca="1" si="149"/>
        <v>-1128809445268.7703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-1128809445268.7703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-4703372688.6198759</v>
      </c>
      <c r="L3468" s="444">
        <f t="shared" ca="1" si="149"/>
        <v>-1133512817957.3901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-1133512817957.3901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-4722970074.8224592</v>
      </c>
      <c r="L3469" s="444">
        <f t="shared" ca="1" si="149"/>
        <v>-1138235788032.2126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-1138235788032.2126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-4742649116.8008862</v>
      </c>
      <c r="L3470" s="444">
        <f t="shared" ca="1" si="149"/>
        <v>-1142978437149.0134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-1142978437149.0134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-4762410154.7875557</v>
      </c>
      <c r="L3471" s="444">
        <f t="shared" ca="1" si="149"/>
        <v>-1147740847303.801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-1147740847303.801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-4782253530.4325047</v>
      </c>
      <c r="L3472" s="444">
        <f t="shared" ca="1" si="149"/>
        <v>-1152523100834.2336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-1152523100834.2336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-4802179586.8093071</v>
      </c>
      <c r="L3473" s="444">
        <f t="shared" ca="1" si="149"/>
        <v>-1157325280421.043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-1157325280421.043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-4822188668.4210119</v>
      </c>
      <c r="L3474" s="444">
        <f t="shared" ca="1" si="149"/>
        <v>-1162147469089.4639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-1162147469089.4639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-4842281121.2060995</v>
      </c>
      <c r="L3475" s="444">
        <f t="shared" ca="1" si="149"/>
        <v>-1166989750210.6699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-1166989750210.6699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-4862457292.5444584</v>
      </c>
      <c r="L3476" s="444">
        <f t="shared" ca="1" si="149"/>
        <v>-1171852207503.2144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-1171852207503.2144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-4882717531.2633934</v>
      </c>
      <c r="L3477" s="444">
        <f t="shared" ca="1" si="149"/>
        <v>-1176734925034.4778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-1176734925034.4778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-4903062187.6436577</v>
      </c>
      <c r="L3478" s="444">
        <f t="shared" ca="1" si="149"/>
        <v>-1181637987222.1213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-1181637987222.1213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-4923491613.4255056</v>
      </c>
      <c r="L3479" s="444">
        <f t="shared" ca="1" si="149"/>
        <v>-1186561478835.5469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-1186561478835.5469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-4944006161.8147783</v>
      </c>
      <c r="L3480" s="444">
        <f t="shared" ca="1" si="149"/>
        <v>-1191505484997.3616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-1191505484997.3616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-4964606187.489006</v>
      </c>
      <c r="L3481" s="444">
        <f t="shared" ca="1" si="149"/>
        <v>-1196470091184.8506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-1196470091184.8506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-4985292046.6035442</v>
      </c>
      <c r="L3482" s="444">
        <f t="shared" ca="1" si="149"/>
        <v>-1201455383231.4541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-1201455383231.4541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-5006064096.7977257</v>
      </c>
      <c r="L3483" s="444">
        <f t="shared" ca="1" si="149"/>
        <v>-1206461447328.2517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-1206461447328.2517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-5026922697.2010489</v>
      </c>
      <c r="L3484" s="444">
        <f t="shared" ca="1" si="149"/>
        <v>-1211488370025.4526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-1211488370025.4526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-5047868208.4393864</v>
      </c>
      <c r="L3485" s="444">
        <f t="shared" ca="1" si="149"/>
        <v>-1216536238233.8921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-1216536238233.8921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-5068900992.6412172</v>
      </c>
      <c r="L3486" s="444">
        <f t="shared" ca="1" si="149"/>
        <v>-1221605139226.5332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-1221605139226.5332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-5090021413.4438887</v>
      </c>
      <c r="L3487" s="444">
        <f t="shared" ca="1" si="149"/>
        <v>-1226695160639.9771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-1226695160639.9771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-5111229835.9999046</v>
      </c>
      <c r="L3488" s="444">
        <f t="shared" ca="1" si="149"/>
        <v>-1231806390475.9771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-1231806390475.9771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-5132526626.9832373</v>
      </c>
      <c r="L3489" s="444">
        <f t="shared" ca="1" si="149"/>
        <v>-1236938917102.9602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-1236938917102.9602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-5153912154.5956678</v>
      </c>
      <c r="L3490" s="444">
        <f t="shared" ca="1" si="149"/>
        <v>-1242092829257.5559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-1242092829257.5559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-5175386788.5731497</v>
      </c>
      <c r="L3491" s="444">
        <f t="shared" ca="1" si="149"/>
        <v>-1247268216046.1292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-1247268216046.1292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-5196950900.1922045</v>
      </c>
      <c r="L3492" s="444">
        <f t="shared" ca="1" si="149"/>
        <v>-1252465166946.3213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-1252465166946.3213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-5218604862.2763386</v>
      </c>
      <c r="L3493" s="444">
        <f t="shared" ca="1" si="149"/>
        <v>-1257683771808.5977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-1257683771808.5977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-5240349049.2024899</v>
      </c>
      <c r="L3494" s="444">
        <f t="shared" ca="1" si="149"/>
        <v>-1262924120857.8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-1262924120857.8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-5262183836.9075003</v>
      </c>
      <c r="L3495" s="444">
        <f t="shared" ca="1" si="149"/>
        <v>-1268186304694.7075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-1268186304694.7075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-5284109602.8946142</v>
      </c>
      <c r="L3496" s="444">
        <f t="shared" ca="1" si="149"/>
        <v>-1273470414297.6021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-1273470414297.6021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-5306126726.2400084</v>
      </c>
      <c r="L3497" s="444">
        <f t="shared" ca="1" si="149"/>
        <v>-1278776541023.842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-1278776541023.842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-5328235587.5993414</v>
      </c>
      <c r="L3498" s="444">
        <f t="shared" ca="1" si="149"/>
        <v>-1284104776611.4414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-1284104776611.4414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-5350436569.2143393</v>
      </c>
      <c r="L3499" s="444">
        <f t="shared" ca="1" si="149"/>
        <v>-1289455213180.6558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-1289455213180.6558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-5372730054.9193993</v>
      </c>
      <c r="L3500" s="444">
        <f t="shared" ca="1" si="149"/>
        <v>-1294827943235.5752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-1294827943235.5752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-5395116430.1482296</v>
      </c>
      <c r="L3501" s="444">
        <f t="shared" ca="1" si="149"/>
        <v>-1300223059665.7234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-1300223059665.7234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-5417596081.9405136</v>
      </c>
      <c r="L3502" s="444">
        <f t="shared" ca="1" si="149"/>
        <v>-1305640655747.6638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-1305640655747.6638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-5440169398.9485989</v>
      </c>
      <c r="L3503" s="444">
        <f t="shared" ca="1" si="149"/>
        <v>-1311080825146.6123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-1311080825146.6123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-5462836771.4442177</v>
      </c>
      <c r="L3504" s="444">
        <f t="shared" ca="1" si="149"/>
        <v>-1316543661918.0566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-1316543661918.0566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-5485598591.3252363</v>
      </c>
      <c r="L3505" s="444">
        <f t="shared" ca="1" si="149"/>
        <v>-1322029260509.3818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-1322029260509.3818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-5508455252.1224241</v>
      </c>
      <c r="L3506" s="444">
        <f t="shared" ca="1" si="149"/>
        <v>-1327537715761.5042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-1327537715761.5042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-5531407149.0062675</v>
      </c>
      <c r="L3507" s="444">
        <f t="shared" ca="1" si="149"/>
        <v>-1333069122910.5105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-1333069122910.5105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-5554454678.7937937</v>
      </c>
      <c r="L3508" s="444">
        <f t="shared" ca="1" si="149"/>
        <v>-1338623577589.3042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-1338623577589.3042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-5577598239.9554338</v>
      </c>
      <c r="L3509" s="444">
        <f t="shared" ca="1" si="149"/>
        <v>-1344201175829.2595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-1344201175829.2595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-5600838232.6219149</v>
      </c>
      <c r="L3510" s="444">
        <f t="shared" ca="1" si="149"/>
        <v>-1349802014061.8813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-1349802014061.8813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-5624175058.5911722</v>
      </c>
      <c r="L3511" s="444">
        <f t="shared" ca="1" si="149"/>
        <v>-1355426189120.4724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-1355426189120.4724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-5647609121.3353014</v>
      </c>
      <c r="L3512" s="444">
        <f t="shared" ca="1" si="149"/>
        <v>-1361073798241.8076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-1361073798241.8076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-5671140826.0075321</v>
      </c>
      <c r="L3513" s="444">
        <f t="shared" ca="1" si="149"/>
        <v>-1366744939067.8152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-1366744939067.8152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-5694770579.4492302</v>
      </c>
      <c r="L3514" s="444">
        <f t="shared" ca="1" si="149"/>
        <v>-1372439709647.2644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-1372439709647.2644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-5718498790.1969347</v>
      </c>
      <c r="L3515" s="444">
        <f t="shared" ca="1" si="149"/>
        <v>-1378158208437.4614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-1378158208437.4614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-5742325868.4894228</v>
      </c>
      <c r="L3516" s="444">
        <f t="shared" ca="1" si="149"/>
        <v>-1383900534305.9509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-1383900534305.9509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-5766252226.2747955</v>
      </c>
      <c r="L3517" s="444">
        <f t="shared" ca="1" si="149"/>
        <v>-1389666786532.2258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-1389666786532.2258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-5790278277.2176075</v>
      </c>
      <c r="L3518" s="444">
        <f t="shared" ca="1" si="149"/>
        <v>-1395457064809.4434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-1395457064809.4434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-5814404436.7060137</v>
      </c>
      <c r="L3519" s="444">
        <f t="shared" ca="1" si="149"/>
        <v>-1401271469246.1494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-1401271469246.1494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-5838631121.8589554</v>
      </c>
      <c r="L3520" s="444">
        <f t="shared" ca="1" si="149"/>
        <v>-1407110100368.0083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-1407110100368.0083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-5862958751.5333681</v>
      </c>
      <c r="L3521" s="444">
        <f t="shared" ca="1" si="149"/>
        <v>-1412973059119.5417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-1412973059119.5417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-5887387746.3314238</v>
      </c>
      <c r="L3522" s="444">
        <f t="shared" ca="1" si="149"/>
        <v>-1418860446865.8733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-1418860446865.8733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-5911918528.6078053</v>
      </c>
      <c r="L3523" s="444">
        <f t="shared" ca="1" si="149"/>
        <v>-1424772365394.4812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-1424772365394.4812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-5936551522.477005</v>
      </c>
      <c r="L3524" s="444">
        <f t="shared" ca="1" si="149"/>
        <v>-1430708916916.9583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-1430708916916.9583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-5961287153.8206596</v>
      </c>
      <c r="L3525" s="444">
        <f t="shared" ca="1" si="149"/>
        <v>-1436670204070.7788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-1436670204070.7788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-5986125850.2949114</v>
      </c>
      <c r="L3526" s="444">
        <f t="shared" ca="1" si="149"/>
        <v>-1442656329921.0737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-1442656329921.0737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-6011068041.3378067</v>
      </c>
      <c r="L3527" s="444">
        <f t="shared" ca="1" si="149"/>
        <v>-1448667397962.4116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-1448667397962.4116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-6036114158.1767149</v>
      </c>
      <c r="L3528" s="444">
        <f t="shared" ca="1" si="149"/>
        <v>-1454703512120.5884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-1454703512120.5884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-6061264633.8357849</v>
      </c>
      <c r="L3529" s="444">
        <f t="shared" ca="1" si="149"/>
        <v>-1460764776754.4241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-1460764776754.4241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-6086519903.1434336</v>
      </c>
      <c r="L3530" s="444">
        <f t="shared" ca="1" si="149"/>
        <v>-1466851296657.5676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-1466851296657.5676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-6111880402.7398653</v>
      </c>
      <c r="L3531" s="444">
        <f t="shared" ca="1" si="149"/>
        <v>-1472963177060.3074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-1472963177060.3074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-6137346571.0846138</v>
      </c>
      <c r="L3532" s="444">
        <f t="shared" ca="1" si="149"/>
        <v>-1479100523631.3921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-1479100523631.3921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-6162918848.4641333</v>
      </c>
      <c r="L3533" s="444">
        <f t="shared" ca="1" si="149"/>
        <v>-1485263442479.8562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-1485263442479.8562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-6188597676.9994011</v>
      </c>
      <c r="L3534" s="444">
        <f t="shared" ca="1" si="149"/>
        <v>-1491452040156.8557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-1491452040156.8557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-6214383500.6535654</v>
      </c>
      <c r="L3535" s="444">
        <f t="shared" ca="1" si="149"/>
        <v>-1497666423657.5093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-1497666423657.5093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-6240276765.2396221</v>
      </c>
      <c r="L3536" s="444">
        <f t="shared" ca="1" si="149"/>
        <v>-1503906700422.7488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-1503906700422.7488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-6266277918.4281197</v>
      </c>
      <c r="L3537" s="444">
        <f t="shared" ca="1" si="149"/>
        <v>-1510172978341.177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-1510172978341.177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-6292387409.7549038</v>
      </c>
      <c r="L3538" s="444">
        <f t="shared" ca="1" si="149"/>
        <v>-1516465365750.9319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-1516465365750.9319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-6318605690.6288824</v>
      </c>
      <c r="L3539" s="444">
        <f t="shared" ca="1" si="149"/>
        <v>-1522783971441.5608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-1522783971441.5608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-6344933214.3398361</v>
      </c>
      <c r="L3540" s="444">
        <f t="shared" ca="1" si="149"/>
        <v>-1529128904655.9006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-1529128904655.9006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-6371370436.0662527</v>
      </c>
      <c r="L3541" s="444">
        <f t="shared" ca="1" si="149"/>
        <v>-1535500275091.9668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-1535500275091.9668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-6397917812.8831949</v>
      </c>
      <c r="L3542" s="444">
        <f t="shared" ca="1" si="149"/>
        <v>-1541898192904.8501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-1541898192904.8501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-6424575803.7702084</v>
      </c>
      <c r="L3543" s="444">
        <f t="shared" ca="1" si="149"/>
        <v>-1548322768708.6204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-1548322768708.6204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-6451344869.6192513</v>
      </c>
      <c r="L3544" s="444">
        <f t="shared" ca="1" si="149"/>
        <v>-1554774113578.2395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-1554774113578.2395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-6478225473.2426643</v>
      </c>
      <c r="L3545" s="444">
        <f t="shared" ca="1" si="149"/>
        <v>-1561252339051.4822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-1561252339051.4822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-6505218079.381176</v>
      </c>
      <c r="L3546" s="444">
        <f t="shared" ca="1" si="149"/>
        <v>-1567757557130.8633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-1567757557130.8633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-6532323154.7119303</v>
      </c>
      <c r="L3547" s="444">
        <f t="shared" ca="1" si="149"/>
        <v>-1574289880285.5752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-1574289880285.5752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-6559541167.8565636</v>
      </c>
      <c r="L3548" s="444">
        <f t="shared" ca="1" si="149"/>
        <v>-1580849421453.4316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-1580849421453.4316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-6586872589.3892984</v>
      </c>
      <c r="L3549" s="444">
        <f t="shared" ca="1" si="149"/>
        <v>-1587436294042.821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-1587436294042.821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-6614317891.845088</v>
      </c>
      <c r="L3550" s="444">
        <f t="shared" ca="1" si="149"/>
        <v>-1594050611934.666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-1594050611934.666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-6641877549.7277746</v>
      </c>
      <c r="L3551" s="444">
        <f t="shared" ca="1" si="149"/>
        <v>-1600692489484.3938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-1600692489484.3938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-6669552039.5183077</v>
      </c>
      <c r="L3552" s="444">
        <f t="shared" ca="1" si="149"/>
        <v>-1607362041523.9121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-1607362041523.9121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-6697341839.6829672</v>
      </c>
      <c r="L3553" s="444">
        <f t="shared" ca="1" si="149"/>
        <v>-1614059383363.595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-1614059383363.595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-6725247430.6816454</v>
      </c>
      <c r="L3554" s="444">
        <f t="shared" ca="1" si="149"/>
        <v>-1620784630794.2766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-1620784630794.2766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-6753269294.9761524</v>
      </c>
      <c r="L3555" s="444">
        <f t="shared" ca="1" si="149"/>
        <v>-1627537900089.2527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-1627537900089.2527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-6781407917.0385532</v>
      </c>
      <c r="L3556" s="444">
        <f t="shared" ca="1" si="149"/>
        <v>-1634319308006.2913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-1634319308006.2913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-6809663783.3595467</v>
      </c>
      <c r="L3557" s="444">
        <f t="shared" ca="1" si="149"/>
        <v>-1641128971789.6509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-1641128971789.6509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-6838037382.4568787</v>
      </c>
      <c r="L3558" s="444">
        <f t="shared" ca="1" si="149"/>
        <v>-1647967009172.1077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-1647967009172.1077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-6866529204.8837814</v>
      </c>
      <c r="L3559" s="444">
        <f t="shared" ca="1" si="149"/>
        <v>-1654833538376.9915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-1654833538376.9915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-6895139743.237464</v>
      </c>
      <c r="L3560" s="444">
        <f t="shared" ca="1" si="149"/>
        <v>-1661728678120.229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-1661728678120.229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-6923869492.1676207</v>
      </c>
      <c r="L3561" s="444">
        <f t="shared" ca="1" si="149"/>
        <v>-1668652547612.3967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-1668652547612.3967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-6952718948.3849859</v>
      </c>
      <c r="L3562" s="444">
        <f t="shared" ca="1" si="149"/>
        <v>-1675605266560.7817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-1675605266560.7817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-6981688610.6699238</v>
      </c>
      <c r="L3563" s="444">
        <f t="shared" ca="1" si="149"/>
        <v>-1682586955171.4517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-1682586955171.4517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-7010778979.8810482</v>
      </c>
      <c r="L3564" s="444">
        <f t="shared" ca="1" si="149"/>
        <v>-1689597734151.3328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-1689597734151.3328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-7039990558.9638863</v>
      </c>
      <c r="L3565" s="444">
        <f t="shared" ca="1" si="149"/>
        <v>-1696637724710.2966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-1696637724710.2966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-7069323852.959569</v>
      </c>
      <c r="L3566" s="444">
        <f t="shared" ca="1" si="149"/>
        <v>-1703707048563.2561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-1703707048563.2561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-7098779369.013567</v>
      </c>
      <c r="L3567" s="444">
        <f t="shared" ca="1" si="149"/>
        <v>-1710805827932.2698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-1710805827932.2698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-7128357616.3844576</v>
      </c>
      <c r="L3568" s="444">
        <f t="shared" ca="1" si="149"/>
        <v>-1717934185548.6543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-1717934185548.6543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-7158059106.4527264</v>
      </c>
      <c r="L3569" s="444">
        <f t="shared" ca="1" si="149"/>
        <v>-1725092244655.1069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-1725092244655.1069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-7187884352.7296124</v>
      </c>
      <c r="L3570" s="444">
        <f t="shared" ca="1" si="149"/>
        <v>-1732280129007.8364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-1732280129007.8364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-7217833870.8659849</v>
      </c>
      <c r="L3571" s="444">
        <f t="shared" ca="1" si="149"/>
        <v>-1739497962878.7024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-1739497962878.7024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-7247908178.6612597</v>
      </c>
      <c r="L3572" s="444">
        <f t="shared" ca="1" si="149"/>
        <v>-1746745871057.3638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-1746745871057.3638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-7278107796.0723495</v>
      </c>
      <c r="L3573" s="444">
        <f t="shared" ca="1" si="149"/>
        <v>-1754023978853.436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-1754023978853.436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-7308433245.2226496</v>
      </c>
      <c r="L3574" s="444">
        <f t="shared" ca="1" si="149"/>
        <v>-1761332412098.6587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-1761332412098.6587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-7338885050.4110785</v>
      </c>
      <c r="L3575" s="444">
        <f t="shared" ca="1" si="149"/>
        <v>-1768671297149.0698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-1768671297149.0698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-7369463738.1211243</v>
      </c>
      <c r="L3576" s="444">
        <f t="shared" ca="1" si="149"/>
        <v>-1776040760887.1909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-1776040760887.1909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-7400169837.0299606</v>
      </c>
      <c r="L3577" s="444">
        <f t="shared" ca="1" si="149"/>
        <v>-1783440930724.2209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-1783440930724.2209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-7431003878.0175858</v>
      </c>
      <c r="L3578" s="444">
        <f t="shared" ref="L3578:L3832" ca="1" si="154">I3578-J3578+K3578</f>
        <v>-1790871934602.2385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-1790871934602.2385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-7461966394.1759939</v>
      </c>
      <c r="L3579" s="444">
        <f t="shared" ca="1" si="154"/>
        <v>-1798333900996.4146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-1798333900996.4146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-7493057920.8183928</v>
      </c>
      <c r="L3580" s="444">
        <f t="shared" ca="1" si="154"/>
        <v>-1805826958917.2329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-1805826958917.2329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-7524278995.4884691</v>
      </c>
      <c r="L3581" s="444">
        <f t="shared" ca="1" si="154"/>
        <v>-1813351237912.7214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-1813351237912.7214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-7555630157.9696722</v>
      </c>
      <c r="L3582" s="444">
        <f t="shared" ca="1" si="154"/>
        <v>-1820906868070.6912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-1820906868070.6912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-7587111950.2945461</v>
      </c>
      <c r="L3583" s="444">
        <f t="shared" ca="1" si="154"/>
        <v>-1828493980020.9856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-1828493980020.9856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-7618724916.7541065</v>
      </c>
      <c r="L3584" s="444">
        <f t="shared" ca="1" si="154"/>
        <v>-1836112704937.7397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-1836112704937.7397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-7650469603.9072475</v>
      </c>
      <c r="L3585" s="444">
        <f t="shared" ca="1" si="154"/>
        <v>-1843763174541.647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-1843763174541.647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-7682346560.5901957</v>
      </c>
      <c r="L3586" s="444">
        <f t="shared" ca="1" si="154"/>
        <v>-1851445521102.2371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-1851445521102.2371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-7714356337.9259872</v>
      </c>
      <c r="L3587" s="444">
        <f t="shared" ca="1" si="154"/>
        <v>-1859159877440.1631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-1859159877440.1631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-7746499489.334013</v>
      </c>
      <c r="L3588" s="444">
        <f t="shared" ca="1" si="154"/>
        <v>-1866906376929.4971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-1866906376929.4971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-7778776570.5395708</v>
      </c>
      <c r="L3589" s="444">
        <f t="shared" ca="1" si="154"/>
        <v>-1874685153500.0366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-1874685153500.0366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-7811188139.5834856</v>
      </c>
      <c r="L3590" s="444">
        <f t="shared" ca="1" si="154"/>
        <v>-1882496341639.6201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-1882496341639.6201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-7843734756.831749</v>
      </c>
      <c r="L3591" s="444">
        <f t="shared" ca="1" si="154"/>
        <v>-1890340076396.4519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-1890340076396.4519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-7876416984.9852161</v>
      </c>
      <c r="L3592" s="444">
        <f t="shared" ca="1" si="154"/>
        <v>-1898216493381.437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-1898216493381.437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-7909235389.0893211</v>
      </c>
      <c r="L3593" s="444">
        <f t="shared" ca="1" si="154"/>
        <v>-1906125728770.5264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-1906125728770.5264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-7942190536.5438595</v>
      </c>
      <c r="L3594" s="444">
        <f t="shared" ca="1" si="154"/>
        <v>-1914067919307.0703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-1914067919307.0703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-7975282997.1127939</v>
      </c>
      <c r="L3595" s="444">
        <f t="shared" ca="1" si="154"/>
        <v>-1922043202304.1831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-1922043202304.1831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-8008513342.9340973</v>
      </c>
      <c r="L3596" s="444">
        <f t="shared" ca="1" si="154"/>
        <v>-1930051715647.1172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-1930051715647.1172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-8041882148.5296545</v>
      </c>
      <c r="L3597" s="444">
        <f t="shared" ca="1" si="154"/>
        <v>-1938093597795.6467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-1938093597795.6467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-8075389990.815196</v>
      </c>
      <c r="L3598" s="444">
        <f t="shared" ca="1" si="154"/>
        <v>-1946168987786.4619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-1946168987786.4619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-8109037449.1102581</v>
      </c>
      <c r="L3599" s="444">
        <f t="shared" ca="1" si="154"/>
        <v>-1954278025235.5723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-1954278025235.5723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-8142825105.1482172</v>
      </c>
      <c r="L3600" s="444">
        <f t="shared" ca="1" si="154"/>
        <v>-1962420850340.7205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-1962420850340.7205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-8176753543.0863352</v>
      </c>
      <c r="L3601" s="444">
        <f t="shared" ca="1" si="154"/>
        <v>-1970597603883.8069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-1970597603883.8069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-8210823349.5158606</v>
      </c>
      <c r="L3602" s="444">
        <f t="shared" ca="1" si="154"/>
        <v>-1978808427233.3228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-1978808427233.3228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-8245035113.4721785</v>
      </c>
      <c r="L3603" s="444">
        <f t="shared" ca="1" si="154"/>
        <v>-1987053462346.7949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-1987053462346.7949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-8279389426.4449787</v>
      </c>
      <c r="L3604" s="444">
        <f t="shared" ca="1" si="154"/>
        <v>-1995332851773.24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-1995332851773.24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-8313886882.3884993</v>
      </c>
      <c r="L3605" s="444">
        <f t="shared" ca="1" si="154"/>
        <v>-2003646738655.6284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-2003646738655.6284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-8348528077.7317848</v>
      </c>
      <c r="L3606" s="444">
        <f t="shared" ca="1" si="154"/>
        <v>-2011995266733.3601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-2011995266733.3601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-8383313611.3890009</v>
      </c>
      <c r="L3607" s="444">
        <f t="shared" ca="1" si="154"/>
        <v>-2020378580344.749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-2020378580344.749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-8418244084.7697878</v>
      </c>
      <c r="L3608" s="444">
        <f t="shared" ca="1" si="154"/>
        <v>-2028796824429.5188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-2028796824429.5188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-8453320101.7896614</v>
      </c>
      <c r="L3609" s="444">
        <f t="shared" ca="1" si="154"/>
        <v>-2037250144531.3083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-2037250144531.3083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-8488542268.8804512</v>
      </c>
      <c r="L3610" s="444">
        <f t="shared" ca="1" si="154"/>
        <v>-2045738686800.1887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-2045738686800.1887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-8523911195.0007868</v>
      </c>
      <c r="L3611" s="444">
        <f t="shared" ca="1" si="154"/>
        <v>-2054262597995.1895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-2054262597995.1895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-8559427491.6466227</v>
      </c>
      <c r="L3612" s="444">
        <f t="shared" ca="1" si="154"/>
        <v>-2062822025486.8362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-2062822025486.8362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-8595091772.8618183</v>
      </c>
      <c r="L3613" s="444">
        <f t="shared" ca="1" si="154"/>
        <v>-2071417117259.698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-2071417117259.698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-8630904655.2487411</v>
      </c>
      <c r="L3614" s="444">
        <f t="shared" ca="1" si="154"/>
        <v>-2080048021914.9468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-2080048021914.9468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-8666866757.9789467</v>
      </c>
      <c r="L3615" s="444">
        <f t="shared" ca="1" si="154"/>
        <v>-2088714888672.9258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-2088714888672.9258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-8702978702.8038578</v>
      </c>
      <c r="L3616" s="444">
        <f t="shared" ca="1" si="154"/>
        <v>-2097417867375.7297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-2097417867375.7297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-8739241114.0655403</v>
      </c>
      <c r="L3617" s="444">
        <f t="shared" ca="1" si="154"/>
        <v>-2106157108489.7952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-2106157108489.7952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-8775654618.7074795</v>
      </c>
      <c r="L3618" s="444">
        <f t="shared" ca="1" si="154"/>
        <v>-2114932763108.5027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-2114932763108.5027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-8812219846.285429</v>
      </c>
      <c r="L3619" s="444">
        <f t="shared" ca="1" si="154"/>
        <v>-2123744982954.7881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-2123744982954.7881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-8848937428.9782829</v>
      </c>
      <c r="L3620" s="444">
        <f t="shared" ca="1" si="154"/>
        <v>-2132593920383.7664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-2132593920383.7664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-8885808001.5990257</v>
      </c>
      <c r="L3621" s="444">
        <f t="shared" ca="1" si="154"/>
        <v>-2141479728385.3655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-2141479728385.3655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-8922832201.60569</v>
      </c>
      <c r="L3622" s="444">
        <f t="shared" ca="1" si="154"/>
        <v>-2150402560586.9712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-2150402560586.9712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-8960010669.112381</v>
      </c>
      <c r="L3623" s="444">
        <f t="shared" ca="1" si="154"/>
        <v>-2159362571256.0835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-2159362571256.0835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-8997344046.9003487</v>
      </c>
      <c r="L3624" s="444">
        <f t="shared" ca="1" si="154"/>
        <v>-2168359915302.9839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-2168359915302.9839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-9034832980.4291</v>
      </c>
      <c r="L3625" s="444">
        <f t="shared" ca="1" si="154"/>
        <v>-2177394748283.4131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-2177394748283.4131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-9072478117.8475552</v>
      </c>
      <c r="L3626" s="444">
        <f t="shared" ca="1" si="154"/>
        <v>-2186467226401.2607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-2186467226401.2607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-9110280110.0052528</v>
      </c>
      <c r="L3627" s="444">
        <f t="shared" ca="1" si="154"/>
        <v>-2195577506511.2661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-2195577506511.2661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-9148239610.4636078</v>
      </c>
      <c r="L3628" s="444">
        <f t="shared" ca="1" si="154"/>
        <v>-2204725746121.7295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-2204725746121.7295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-9186357275.507206</v>
      </c>
      <c r="L3629" s="444">
        <f t="shared" ca="1" si="154"/>
        <v>-2213912103397.2368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-2213912103397.2368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-9224633764.1551533</v>
      </c>
      <c r="L3630" s="444">
        <f t="shared" ca="1" si="154"/>
        <v>-2223136737161.3921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-2223136737161.3921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-9263069738.1724663</v>
      </c>
      <c r="L3631" s="444">
        <f t="shared" ca="1" si="154"/>
        <v>-2232399806899.5645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-2232399806899.5645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-9301665862.0815182</v>
      </c>
      <c r="L3632" s="444">
        <f t="shared" ca="1" si="154"/>
        <v>-2241701472761.646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-2241701472761.646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-9340422803.1735249</v>
      </c>
      <c r="L3633" s="444">
        <f t="shared" ca="1" si="154"/>
        <v>-2251041895564.8193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-2251041895564.8193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-9379341231.5200806</v>
      </c>
      <c r="L3634" s="444">
        <f t="shared" ca="1" si="154"/>
        <v>-2260421236796.3394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-2260421236796.3394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-9418421819.9847469</v>
      </c>
      <c r="L3635" s="444">
        <f t="shared" ca="1" si="154"/>
        <v>-2269839658616.3242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-2269839658616.3242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-9457665244.234684</v>
      </c>
      <c r="L3636" s="444">
        <f t="shared" ca="1" si="154"/>
        <v>-2279297323860.5591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-2279297323860.5591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-9497072182.7523289</v>
      </c>
      <c r="L3637" s="444">
        <f t="shared" ca="1" si="154"/>
        <v>-2288794396043.3115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-2288794396043.3115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-9536643316.8471317</v>
      </c>
      <c r="L3638" s="444">
        <f t="shared" ca="1" si="154"/>
        <v>-2298331039360.1587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-2298331039360.1587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-9576379330.6673279</v>
      </c>
      <c r="L3639" s="444">
        <f t="shared" ca="1" si="154"/>
        <v>-2307907418690.8262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-2307907418690.8262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-9616280911.2117748</v>
      </c>
      <c r="L3640" s="444">
        <f t="shared" ca="1" si="154"/>
        <v>-2317523699602.0381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-2317523699602.0381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-9656348748.3418255</v>
      </c>
      <c r="L3641" s="444">
        <f t="shared" ca="1" si="154"/>
        <v>-2327180048350.3799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-2327180048350.3799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-9696583534.7932491</v>
      </c>
      <c r="L3642" s="444">
        <f t="shared" ca="1" si="154"/>
        <v>-2336876631885.1733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-2336876631885.1733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-9736985966.1882229</v>
      </c>
      <c r="L3643" s="444">
        <f t="shared" ca="1" si="154"/>
        <v>-2346613617851.3613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-2346613617851.3613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-9777556741.0473385</v>
      </c>
      <c r="L3644" s="444">
        <f t="shared" ca="1" si="154"/>
        <v>-2356391174592.4087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-2356391174592.4087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-9818296560.8017025</v>
      </c>
      <c r="L3645" s="444">
        <f t="shared" ca="1" si="154"/>
        <v>-2366209471153.2104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-2366209471153.2104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-9859206129.8050442</v>
      </c>
      <c r="L3646" s="444">
        <f t="shared" ca="1" si="154"/>
        <v>-2376068677283.0156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-2376068677283.0156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-9900286155.3458977</v>
      </c>
      <c r="L3647" s="444">
        <f t="shared" ca="1" si="154"/>
        <v>-2385968963438.3613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-2385968963438.3613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-9941537347.6598396</v>
      </c>
      <c r="L3648" s="444">
        <f t="shared" ca="1" si="154"/>
        <v>-2395910500786.021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-2395910500786.021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-9982960419.9417534</v>
      </c>
      <c r="L3649" s="444">
        <f t="shared" ca="1" si="154"/>
        <v>-2405893461205.9629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-2405893461205.9629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-10024556088.358179</v>
      </c>
      <c r="L3650" s="444">
        <f t="shared" ca="1" si="154"/>
        <v>-2415918017294.3213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-2415918017294.3213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-10066325072.059671</v>
      </c>
      <c r="L3651" s="444">
        <f t="shared" ca="1" si="154"/>
        <v>-2425984342366.3809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-2425984342366.3809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-10108268093.193253</v>
      </c>
      <c r="L3652" s="444">
        <f t="shared" ca="1" si="154"/>
        <v>-2436092610459.5742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-2436092610459.5742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-10150385876.914892</v>
      </c>
      <c r="L3653" s="444">
        <f t="shared" ca="1" si="154"/>
        <v>-2446242996336.4893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-2446242996336.4893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-10192679151.402039</v>
      </c>
      <c r="L3654" s="444">
        <f t="shared" ca="1" si="154"/>
        <v>-2456435675487.8911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-2456435675487.8911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-10235148647.866213</v>
      </c>
      <c r="L3655" s="444">
        <f t="shared" ca="1" si="154"/>
        <v>-2466670824135.7573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-2466670824135.7573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-10277795100.565655</v>
      </c>
      <c r="L3656" s="444">
        <f t="shared" ca="1" si="154"/>
        <v>-2476948619236.3228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-2476948619236.3228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-10320619246.818012</v>
      </c>
      <c r="L3657" s="444">
        <f t="shared" ca="1" si="154"/>
        <v>-2487269238483.1406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-2487269238483.1406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-10363621827.013086</v>
      </c>
      <c r="L3658" s="444">
        <f t="shared" ca="1" si="154"/>
        <v>-2497632860310.1538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-2497632860310.1538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-10406803584.625641</v>
      </c>
      <c r="L3659" s="444">
        <f t="shared" ca="1" si="154"/>
        <v>-2508039663894.7793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-2508039663894.7793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-10450165266.228247</v>
      </c>
      <c r="L3660" s="444">
        <f t="shared" ca="1" si="154"/>
        <v>-2518489829161.0073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-2518489829161.0073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-10493707621.504196</v>
      </c>
      <c r="L3661" s="444">
        <f t="shared" ca="1" si="154"/>
        <v>-2528983536782.5117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-2528983536782.5117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-10537431403.260466</v>
      </c>
      <c r="L3662" s="444">
        <f t="shared" ca="1" si="154"/>
        <v>-2539520968185.772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-2539520968185.772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-10581337367.440716</v>
      </c>
      <c r="L3663" s="444">
        <f t="shared" ca="1" si="154"/>
        <v>-2550102305553.2129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-2550102305553.2129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-10625426273.138388</v>
      </c>
      <c r="L3664" s="444">
        <f t="shared" ca="1" si="154"/>
        <v>-2560727731826.3511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-2560727731826.3511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-10669698882.609797</v>
      </c>
      <c r="L3665" s="444">
        <f t="shared" ca="1" si="154"/>
        <v>-2571397430708.9609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-2571397430708.9609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-10714155961.287336</v>
      </c>
      <c r="L3666" s="444">
        <f t="shared" ca="1" si="154"/>
        <v>-2582111586670.248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-2582111586670.248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-10758798277.7927</v>
      </c>
      <c r="L3667" s="444">
        <f t="shared" ca="1" si="154"/>
        <v>-2592870384948.0405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-2592870384948.0405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-10803626603.950169</v>
      </c>
      <c r="L3668" s="444">
        <f t="shared" ca="1" si="154"/>
        <v>-2603674011551.9907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-2603674011551.9907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-10848641714.799961</v>
      </c>
      <c r="L3669" s="444">
        <f t="shared" ca="1" si="154"/>
        <v>-2614522653266.7905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-2614522653266.7905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-10893844388.611628</v>
      </c>
      <c r="L3670" s="444">
        <f t="shared" ca="1" si="154"/>
        <v>-2625416497655.4023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-2625416497655.4023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-10939235406.897511</v>
      </c>
      <c r="L3671" s="444">
        <f t="shared" ca="1" si="154"/>
        <v>-2636355733062.2998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-2636355733062.2998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-10984815554.426249</v>
      </c>
      <c r="L3672" s="444">
        <f t="shared" ca="1" si="154"/>
        <v>-2647340548616.7261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-2647340548616.7261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-11030585619.236359</v>
      </c>
      <c r="L3673" s="444">
        <f t="shared" ca="1" si="154"/>
        <v>-2658371134235.9624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-2658371134235.9624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-11076546392.649843</v>
      </c>
      <c r="L3674" s="444">
        <f t="shared" ca="1" si="154"/>
        <v>-2669447680628.6123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-2669447680628.6123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-11122698669.285885</v>
      </c>
      <c r="L3675" s="444">
        <f t="shared" ca="1" si="154"/>
        <v>-2680570379297.8979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-2680570379297.8979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-11169043247.074575</v>
      </c>
      <c r="L3676" s="444">
        <f t="shared" ca="1" si="154"/>
        <v>-2691739422544.9727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-2691739422544.9727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-11215580927.27072</v>
      </c>
      <c r="L3677" s="444">
        <f t="shared" ca="1" si="154"/>
        <v>-2702955003472.2432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-2702955003472.2432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-11262312514.46768</v>
      </c>
      <c r="L3678" s="444">
        <f t="shared" ca="1" si="154"/>
        <v>-2714217315986.7109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-2714217315986.7109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-11309238816.611296</v>
      </c>
      <c r="L3679" s="444">
        <f t="shared" ca="1" si="154"/>
        <v>-2725526554803.3223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-2725526554803.3223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-11356360645.013844</v>
      </c>
      <c r="L3680" s="444">
        <f t="shared" ca="1" si="154"/>
        <v>-2736882915448.3359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-2736882915448.3359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-11403678814.368067</v>
      </c>
      <c r="L3681" s="444">
        <f t="shared" ca="1" si="154"/>
        <v>-2748286594262.7041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-2748286594262.7041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-11451194142.761267</v>
      </c>
      <c r="L3682" s="444">
        <f t="shared" ca="1" si="154"/>
        <v>-2759737788405.4653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-2759737788405.4653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-11498907451.689438</v>
      </c>
      <c r="L3683" s="444">
        <f t="shared" ca="1" si="154"/>
        <v>-2771236695857.1548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-2771236695857.1548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-11546819566.071478</v>
      </c>
      <c r="L3684" s="444">
        <f t="shared" ca="1" si="154"/>
        <v>-2782783515423.2261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-2782783515423.2261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-11594931314.263441</v>
      </c>
      <c r="L3685" s="444">
        <f t="shared" ca="1" si="154"/>
        <v>-2794378446737.4897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-2794378446737.4897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-11643243528.072874</v>
      </c>
      <c r="L3686" s="444">
        <f t="shared" ca="1" si="154"/>
        <v>-2806021690265.5625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-2806021690265.5625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-11691757042.773176</v>
      </c>
      <c r="L3687" s="444">
        <f t="shared" ca="1" si="154"/>
        <v>-2817713447308.3354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-2817713447308.3354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-11740472697.118065</v>
      </c>
      <c r="L3688" s="444">
        <f t="shared" ca="1" si="154"/>
        <v>-2829453920005.4536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-2829453920005.4536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-11789391333.356056</v>
      </c>
      <c r="L3689" s="444">
        <f t="shared" ca="1" si="154"/>
        <v>-2841243311338.8096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-2841243311338.8096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-11838513797.245039</v>
      </c>
      <c r="L3690" s="444">
        <f t="shared" ca="1" si="154"/>
        <v>-2853081825136.0547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-2853081825136.0547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-11887840938.066895</v>
      </c>
      <c r="L3691" s="444">
        <f t="shared" ca="1" si="154"/>
        <v>-2864969666074.1216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-2864969666074.1216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-11937373608.642174</v>
      </c>
      <c r="L3692" s="444">
        <f t="shared" ca="1" si="154"/>
        <v>-2876907039682.7637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-2876907039682.7637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-11987112665.344849</v>
      </c>
      <c r="L3693" s="444">
        <f t="shared" ca="1" si="154"/>
        <v>-2888894152348.1084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-2888894152348.1084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-12037058968.117119</v>
      </c>
      <c r="L3694" s="444">
        <f t="shared" ca="1" si="154"/>
        <v>-2900931211316.2256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-2900931211316.2256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-12087213380.484274</v>
      </c>
      <c r="L3695" s="444">
        <f t="shared" ca="1" si="154"/>
        <v>-2913018424696.71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-2913018424696.71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-12137576769.569624</v>
      </c>
      <c r="L3696" s="444">
        <f t="shared" ca="1" si="154"/>
        <v>-2925156001466.2798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-2925156001466.2798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-12188150006.109499</v>
      </c>
      <c r="L3697" s="444">
        <f t="shared" ca="1" si="154"/>
        <v>-2937344151472.3892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-2937344151472.3892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-12238933964.468288</v>
      </c>
      <c r="L3698" s="444">
        <f t="shared" ca="1" si="154"/>
        <v>-2949583085436.8574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-2949583085436.8574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-12289929522.653572</v>
      </c>
      <c r="L3699" s="444">
        <f t="shared" ca="1" si="154"/>
        <v>-2961873014959.5112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-2961873014959.5112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-12341137562.331297</v>
      </c>
      <c r="L3700" s="444">
        <f t="shared" ca="1" si="154"/>
        <v>-2974214152521.8423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-2974214152521.8423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-12392558968.841009</v>
      </c>
      <c r="L3701" s="444">
        <f t="shared" ca="1" si="154"/>
        <v>-2986606711490.6831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-2986606711490.6831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-12444194631.21118</v>
      </c>
      <c r="L3702" s="444">
        <f t="shared" ca="1" si="154"/>
        <v>-2999050906121.894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-2999050906121.894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-12496045442.174559</v>
      </c>
      <c r="L3703" s="444">
        <f t="shared" ca="1" si="154"/>
        <v>-3011546951564.0684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-3011546951564.0684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-12548112298.183619</v>
      </c>
      <c r="L3704" s="444">
        <f t="shared" ca="1" si="154"/>
        <v>-3024095063862.252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-3024095063862.252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-12600396099.42605</v>
      </c>
      <c r="L3705" s="444">
        <f t="shared" ca="1" si="154"/>
        <v>-3036695459961.6782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-3036695459961.6782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-12652897749.840326</v>
      </c>
      <c r="L3706" s="444">
        <f t="shared" ca="1" si="154"/>
        <v>-3049348357711.5186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-3049348357711.5186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-12705618157.131327</v>
      </c>
      <c r="L3707" s="444">
        <f t="shared" ca="1" si="154"/>
        <v>-3062053975868.6499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-3062053975868.6499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-12758558232.786041</v>
      </c>
      <c r="L3708" s="444">
        <f t="shared" ca="1" si="154"/>
        <v>-3074812534101.436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-3074812534101.436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-12811718892.089317</v>
      </c>
      <c r="L3709" s="444">
        <f t="shared" ca="1" si="154"/>
        <v>-3087624252993.5254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-3087624252993.5254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-12865101054.139688</v>
      </c>
      <c r="L3710" s="444">
        <f t="shared" ca="1" si="154"/>
        <v>-3100489354047.665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-3100489354047.665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-12918705641.865271</v>
      </c>
      <c r="L3711" s="444">
        <f t="shared" ca="1" si="154"/>
        <v>-3113408059689.5303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-3113408059689.5303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-12972533582.039709</v>
      </c>
      <c r="L3712" s="444">
        <f t="shared" ca="1" si="154"/>
        <v>-3126380593271.5698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-3126380593271.5698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-13026585805.298208</v>
      </c>
      <c r="L3713" s="444">
        <f t="shared" ca="1" si="154"/>
        <v>-3139407179076.8682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-3139407179076.8682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-13080863246.153618</v>
      </c>
      <c r="L3714" s="444">
        <f t="shared" ca="1" si="154"/>
        <v>-3152488042323.022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-3152488042323.022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-13135366843.012592</v>
      </c>
      <c r="L3715" s="444">
        <f t="shared" ca="1" si="154"/>
        <v>-3165623409166.0347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-3165623409166.0347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-13190097538.191811</v>
      </c>
      <c r="L3716" s="444">
        <f t="shared" ca="1" si="154"/>
        <v>-3178813506704.2266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-3178813506704.2266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-13245056277.934277</v>
      </c>
      <c r="L3717" s="444">
        <f t="shared" ca="1" si="154"/>
        <v>-3192058562982.1606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-3192058562982.1606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-13300244012.425669</v>
      </c>
      <c r="L3718" s="444">
        <f t="shared" ca="1" si="154"/>
        <v>-3205358806994.5864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-3205358806994.5864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-13355661695.810776</v>
      </c>
      <c r="L3719" s="444">
        <f t="shared" ca="1" si="154"/>
        <v>-3218714468690.397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-3218714468690.397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-13411310286.209988</v>
      </c>
      <c r="L3720" s="444">
        <f t="shared" ca="1" si="154"/>
        <v>-3232125778976.6069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-3232125778976.6069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-13467190745.735863</v>
      </c>
      <c r="L3721" s="444">
        <f t="shared" ca="1" si="154"/>
        <v>-3245592969722.3428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-3245592969722.3428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-13523304040.509762</v>
      </c>
      <c r="L3722" s="444">
        <f t="shared" ca="1" si="154"/>
        <v>-3259116273762.8525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-3259116273762.8525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-13579651140.678553</v>
      </c>
      <c r="L3723" s="444">
        <f t="shared" ca="1" si="154"/>
        <v>-3272695924903.5313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-3272695924903.5313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-13636233020.431379</v>
      </c>
      <c r="L3724" s="444">
        <f t="shared" ca="1" si="154"/>
        <v>-3286332157923.9624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-3286332157923.9624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-13693050658.01651</v>
      </c>
      <c r="L3725" s="444">
        <f t="shared" ca="1" si="154"/>
        <v>-3300025208581.979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-3300025208581.979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-13750105035.758245</v>
      </c>
      <c r="L3726" s="444">
        <f t="shared" ca="1" si="154"/>
        <v>-3313775313617.7373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-3313775313617.7373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-13807397140.073906</v>
      </c>
      <c r="L3727" s="444">
        <f t="shared" ca="1" si="154"/>
        <v>-3327582710757.811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-3327582710757.811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-13864927961.490879</v>
      </c>
      <c r="L3728" s="444">
        <f t="shared" ca="1" si="154"/>
        <v>-3341447638719.3018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-3341447638719.3018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-13922698494.663757</v>
      </c>
      <c r="L3729" s="444">
        <f t="shared" ca="1" si="154"/>
        <v>-3355370337213.9653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-3355370337213.9653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-13980709738.391521</v>
      </c>
      <c r="L3730" s="444">
        <f t="shared" ca="1" si="154"/>
        <v>-3369351046952.3569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-3369351046952.3569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-14038962695.634821</v>
      </c>
      <c r="L3731" s="444">
        <f t="shared" ca="1" si="154"/>
        <v>-3383390009647.9917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-3383390009647.9917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-14097458373.533298</v>
      </c>
      <c r="L3732" s="444">
        <f t="shared" ca="1" si="154"/>
        <v>-3397487468021.5249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-3397487468021.5249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-14156197783.423019</v>
      </c>
      <c r="L3733" s="444">
        <f t="shared" ca="1" si="154"/>
        <v>-3411643665804.9478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-3411643665804.9478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-14215181940.853949</v>
      </c>
      <c r="L3734" s="444">
        <f t="shared" ca="1" si="154"/>
        <v>-3425858847745.8018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-3425858847745.8018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-14274411865.607506</v>
      </c>
      <c r="L3735" s="444">
        <f t="shared" ca="1" si="154"/>
        <v>-3440133259611.4092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-3440133259611.4092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-14333888581.714205</v>
      </c>
      <c r="L3736" s="444">
        <f t="shared" ca="1" si="154"/>
        <v>-3454467148193.1235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-3454467148193.1235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-14393613117.471346</v>
      </c>
      <c r="L3737" s="444">
        <f t="shared" ca="1" si="154"/>
        <v>-3468860761310.5947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-3468860761310.5947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-14453586505.46081</v>
      </c>
      <c r="L3738" s="444">
        <f t="shared" ca="1" si="154"/>
        <v>-3483314347816.0557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-3483314347816.0557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-14513809782.5669</v>
      </c>
      <c r="L3739" s="444">
        <f t="shared" ca="1" si="154"/>
        <v>-3497828157598.6226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-3497828157598.6226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-14574283989.994259</v>
      </c>
      <c r="L3740" s="444">
        <f t="shared" ca="1" si="154"/>
        <v>-3512402441588.6167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-3512402441588.6167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-14635010173.285902</v>
      </c>
      <c r="L3741" s="444">
        <f t="shared" ca="1" si="154"/>
        <v>-3527037451761.9028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-3527037451761.9028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-14695989382.341263</v>
      </c>
      <c r="L3742" s="444">
        <f t="shared" ca="1" si="154"/>
        <v>-3541733441144.2441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-3541733441144.2441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-14757222671.434349</v>
      </c>
      <c r="L3743" s="444">
        <f t="shared" ca="1" si="154"/>
        <v>-3556490663815.6787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-3556490663815.6787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-14818711099.231995</v>
      </c>
      <c r="L3744" s="444">
        <f t="shared" ca="1" si="154"/>
        <v>-3571309374914.9106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-3571309374914.9106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-14880455728.812128</v>
      </c>
      <c r="L3745" s="444">
        <f t="shared" ca="1" si="154"/>
        <v>-3586189830643.7227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-3586189830643.7227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-14942457627.682177</v>
      </c>
      <c r="L3746" s="444">
        <f t="shared" ca="1" si="154"/>
        <v>-3601132288271.4048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-3601132288271.4048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-15004717867.797522</v>
      </c>
      <c r="L3747" s="444">
        <f t="shared" ca="1" si="154"/>
        <v>-3616137006139.2021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-3616137006139.2021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-15067237525.580009</v>
      </c>
      <c r="L3748" s="444">
        <f t="shared" ca="1" si="154"/>
        <v>-3631204243664.7822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-3631204243664.7822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-15130017681.93659</v>
      </c>
      <c r="L3749" s="444">
        <f t="shared" ca="1" si="154"/>
        <v>-3646334261346.7188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-3646334261346.7188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-15193059422.277996</v>
      </c>
      <c r="L3750" s="444">
        <f t="shared" ca="1" si="154"/>
        <v>-3661527320768.9966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-3661527320768.9966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-15256363836.537485</v>
      </c>
      <c r="L3751" s="444">
        <f t="shared" ca="1" si="154"/>
        <v>-3676783684605.5342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-3676783684605.5342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-15319932019.189728</v>
      </c>
      <c r="L3752" s="444">
        <f t="shared" ca="1" si="154"/>
        <v>-3692103616624.7241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-3692103616624.7241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-15383765069.269684</v>
      </c>
      <c r="L3753" s="444">
        <f t="shared" ca="1" si="154"/>
        <v>-3707487381693.9937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-3707487381693.9937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-15447864090.39164</v>
      </c>
      <c r="L3754" s="444">
        <f t="shared" ca="1" si="154"/>
        <v>-3722935245784.3853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-3722935245784.3853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-15512230190.768272</v>
      </c>
      <c r="L3755" s="444">
        <f t="shared" ca="1" si="154"/>
        <v>-3738447475975.1533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-3738447475975.1533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-15576864483.229805</v>
      </c>
      <c r="L3756" s="444">
        <f t="shared" ca="1" si="154"/>
        <v>-3754024340458.3833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-3754024340458.3833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-15641768085.243263</v>
      </c>
      <c r="L3757" s="444">
        <f t="shared" ca="1" si="154"/>
        <v>-3769666108543.6265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-3769666108543.6265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-15706942118.931776</v>
      </c>
      <c r="L3758" s="444">
        <f t="shared" ca="1" si="154"/>
        <v>-3785373050662.5581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-3785373050662.5581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-15772387711.093992</v>
      </c>
      <c r="L3759" s="444">
        <f t="shared" ca="1" si="154"/>
        <v>-3801145438373.6519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-3801145438373.6519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-15838105993.223549</v>
      </c>
      <c r="L3760" s="444">
        <f t="shared" ca="1" si="154"/>
        <v>-3816983544366.8755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-3816983544366.8755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-15904098101.528648</v>
      </c>
      <c r="L3761" s="444">
        <f t="shared" ca="1" si="154"/>
        <v>-3832887642468.4043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-3832887642468.4043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-15970365176.951685</v>
      </c>
      <c r="L3762" s="444">
        <f t="shared" ca="1" si="154"/>
        <v>-3848858007645.356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-3848858007645.356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-16036908365.188982</v>
      </c>
      <c r="L3763" s="444">
        <f t="shared" ca="1" si="154"/>
        <v>-3864894916010.5449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-3864894916010.5449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-16103728816.710604</v>
      </c>
      <c r="L3764" s="444">
        <f t="shared" ca="1" si="154"/>
        <v>-3880998644827.2554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-3880998644827.2554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-16170827686.780228</v>
      </c>
      <c r="L3765" s="444">
        <f t="shared" ca="1" si="154"/>
        <v>-3897169472514.0356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-3897169472514.0356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-16238206135.475149</v>
      </c>
      <c r="L3766" s="444">
        <f t="shared" ca="1" si="154"/>
        <v>-3913407678649.5107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-3913407678649.5107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-16305865327.706295</v>
      </c>
      <c r="L3767" s="444">
        <f t="shared" ca="1" si="154"/>
        <v>-3929713543977.2168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-3929713543977.2168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-16373806433.238403</v>
      </c>
      <c r="L3768" s="444">
        <f t="shared" ca="1" si="154"/>
        <v>-3946087350410.4551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-3946087350410.4551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-16442030626.71023</v>
      </c>
      <c r="L3769" s="444">
        <f t="shared" ca="1" si="154"/>
        <v>-3962529381037.1655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-3962529381037.1655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-16510539087.654856</v>
      </c>
      <c r="L3770" s="444">
        <f t="shared" ca="1" si="154"/>
        <v>-3979039920124.8203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-3979039920124.8203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-16579333000.520084</v>
      </c>
      <c r="L3771" s="444">
        <f t="shared" ca="1" si="154"/>
        <v>-3995619253125.3403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-3995619253125.3403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-16648413554.688919</v>
      </c>
      <c r="L3772" s="444">
        <f t="shared" ca="1" si="154"/>
        <v>-4012267666680.0293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-4012267666680.0293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-16717781944.50012</v>
      </c>
      <c r="L3773" s="444">
        <f t="shared" ca="1" si="154"/>
        <v>-4028985448624.5293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-4028985448624.5293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-16787439369.268869</v>
      </c>
      <c r="L3774" s="444">
        <f t="shared" ca="1" si="154"/>
        <v>-4045772887993.7983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-4045772887993.7983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-16857387033.307491</v>
      </c>
      <c r="L3775" s="444">
        <f t="shared" ca="1" si="154"/>
        <v>-4062630275027.106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-4062630275027.106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-16927626145.946276</v>
      </c>
      <c r="L3776" s="444">
        <f t="shared" ca="1" si="154"/>
        <v>-4079557901173.0522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-4079557901173.0522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-16998157921.554384</v>
      </c>
      <c r="L3777" s="444">
        <f t="shared" ca="1" si="154"/>
        <v>-4096556059094.6064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-4096556059094.6064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-17068983579.560858</v>
      </c>
      <c r="L3778" s="444">
        <f t="shared" ca="1" si="154"/>
        <v>-4113625042674.1675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-4113625042674.1675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-17140104344.4757</v>
      </c>
      <c r="L3779" s="444">
        <f t="shared" ca="1" si="154"/>
        <v>-4130765147018.6431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-4130765147018.6431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-17211521445.911011</v>
      </c>
      <c r="L3780" s="444">
        <f t="shared" ca="1" si="154"/>
        <v>-4147976668464.5542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-4147976668464.5542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-17283236118.60231</v>
      </c>
      <c r="L3781" s="444">
        <f t="shared" ca="1" si="154"/>
        <v>-4165259904583.1567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-4165259904583.1567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-17355249602.429817</v>
      </c>
      <c r="L3782" s="444">
        <f t="shared" ca="1" si="154"/>
        <v>-4182615154185.5864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-4182615154185.5864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-17427563142.439941</v>
      </c>
      <c r="L3783" s="444">
        <f t="shared" ca="1" si="154"/>
        <v>-4200042717328.0264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-4200042717328.0264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-17500177988.866779</v>
      </c>
      <c r="L3784" s="444">
        <f t="shared" ca="1" si="154"/>
        <v>-4217542895316.8931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-4217542895316.8931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-17573095397.153721</v>
      </c>
      <c r="L3785" s="444">
        <f t="shared" ca="1" si="154"/>
        <v>-4235115990714.0469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-4235115990714.0469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-17646316627.975197</v>
      </c>
      <c r="L3786" s="444">
        <f t="shared" ca="1" si="154"/>
        <v>-4252762307342.022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-4252762307342.022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-17719842947.258423</v>
      </c>
      <c r="L3787" s="444">
        <f t="shared" ca="1" si="154"/>
        <v>-4270482150289.2803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-4270482150289.2803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-17793675626.205334</v>
      </c>
      <c r="L3788" s="444">
        <f t="shared" ca="1" si="154"/>
        <v>-4288275825915.4858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-4288275825915.4858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-17867815941.314526</v>
      </c>
      <c r="L3789" s="444">
        <f t="shared" ca="1" si="154"/>
        <v>-4306143641856.8003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-4306143641856.8003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-17942265174.403336</v>
      </c>
      <c r="L3790" s="444">
        <f t="shared" ca="1" si="154"/>
        <v>-4324085907031.2036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-4324085907031.2036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-18017024612.630016</v>
      </c>
      <c r="L3791" s="444">
        <f t="shared" ca="1" si="154"/>
        <v>-4342102931643.8335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-4342102931643.8335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-18092095548.515972</v>
      </c>
      <c r="L3792" s="444">
        <f t="shared" ca="1" si="154"/>
        <v>-4360195027192.3496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-4360195027192.3496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-18167479279.968121</v>
      </c>
      <c r="L3793" s="444">
        <f t="shared" ca="1" si="154"/>
        <v>-4378362506472.3179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-4378362506472.3179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-18243177110.301323</v>
      </c>
      <c r="L3794" s="444">
        <f t="shared" ca="1" si="154"/>
        <v>-4396605683582.6191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-4396605683582.6191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-18319190348.26091</v>
      </c>
      <c r="L3795" s="444">
        <f t="shared" ca="1" si="154"/>
        <v>-4414924873930.8799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-4414924873930.8799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-18395520308.045334</v>
      </c>
      <c r="L3796" s="444">
        <f t="shared" ca="1" si="154"/>
        <v>-4433320394238.9248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-4433320394238.9248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-18472168309.328854</v>
      </c>
      <c r="L3797" s="444">
        <f t="shared" ca="1" si="154"/>
        <v>-4451792562548.2539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-4451792562548.2539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-18549135677.284389</v>
      </c>
      <c r="L3798" s="444">
        <f t="shared" ca="1" si="154"/>
        <v>-4470341698225.5381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-4470341698225.5381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-18626423742.606407</v>
      </c>
      <c r="L3799" s="444">
        <f t="shared" ca="1" si="154"/>
        <v>-4488968121968.1445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-4488968121968.1445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-18704033841.533936</v>
      </c>
      <c r="L3800" s="444">
        <f t="shared" ca="1" si="154"/>
        <v>-4507672155809.6787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-4507672155809.6787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-18781967315.873661</v>
      </c>
      <c r="L3801" s="444">
        <f t="shared" ca="1" si="154"/>
        <v>-4526454123125.5527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-4526454123125.5527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-18860225513.023136</v>
      </c>
      <c r="L3802" s="444">
        <f t="shared" ca="1" si="154"/>
        <v>-4545314348638.5762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-4545314348638.5762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-18938809785.994068</v>
      </c>
      <c r="L3803" s="444">
        <f t="shared" ca="1" si="154"/>
        <v>-4564253158424.5703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-4564253158424.5703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-19017721493.435711</v>
      </c>
      <c r="L3804" s="444">
        <f t="shared" ca="1" si="154"/>
        <v>-4583270879918.0059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-4583270879918.0059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-19096961999.658356</v>
      </c>
      <c r="L3805" s="444">
        <f t="shared" ca="1" si="154"/>
        <v>-4602367841917.6641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-4602367841917.6641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-19176532674.656933</v>
      </c>
      <c r="L3806" s="444">
        <f t="shared" ca="1" si="154"/>
        <v>-4621544374592.3213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-4621544374592.3213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-19256434894.13467</v>
      </c>
      <c r="L3807" s="444">
        <f t="shared" ca="1" si="154"/>
        <v>-4640800809486.4561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-4640800809486.4561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-19336670039.526901</v>
      </c>
      <c r="L3808" s="444">
        <f t="shared" ca="1" si="154"/>
        <v>-4660137479525.9834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-4660137479525.9834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-19417239498.024929</v>
      </c>
      <c r="L3809" s="444">
        <f t="shared" ca="1" si="154"/>
        <v>-4679554719024.0088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-4679554719024.0088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-19498144662.600037</v>
      </c>
      <c r="L3810" s="444">
        <f t="shared" ca="1" si="154"/>
        <v>-4699052863686.6084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-4699052863686.6084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-19579386932.027534</v>
      </c>
      <c r="L3811" s="444">
        <f t="shared" ca="1" si="154"/>
        <v>-4718632250618.6357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-4718632250618.6357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-19660967710.91098</v>
      </c>
      <c r="L3812" s="444">
        <f t="shared" ca="1" si="154"/>
        <v>-4738293218329.5469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-4738293218329.5469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-19742888409.706444</v>
      </c>
      <c r="L3813" s="444">
        <f t="shared" ca="1" si="154"/>
        <v>-4758036106739.2529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-4758036106739.2529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-19825150444.746887</v>
      </c>
      <c r="L3814" s="444">
        <f t="shared" ca="1" si="154"/>
        <v>-4777861257184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-4777861257184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-19907755238.266666</v>
      </c>
      <c r="L3815" s="444">
        <f t="shared" ca="1" si="154"/>
        <v>-4797769012422.2666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-4797769012422.2666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-19990704218.426109</v>
      </c>
      <c r="L3816" s="444">
        <f t="shared" ca="1" si="154"/>
        <v>-4817759716640.6924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-4817759716640.6924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-20073998819.33622</v>
      </c>
      <c r="L3817" s="444">
        <f t="shared" ca="1" si="154"/>
        <v>-4837833715460.0283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-4837833715460.0283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-20157640481.08345</v>
      </c>
      <c r="L3818" s="444">
        <f t="shared" ca="1" si="154"/>
        <v>-4857991355941.1113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-4857991355941.1113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-20241630649.754631</v>
      </c>
      <c r="L3819" s="444">
        <f t="shared" ca="1" si="154"/>
        <v>-4878232986590.8662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-4878232986590.8662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-20325970777.461941</v>
      </c>
      <c r="L3820" s="444">
        <f t="shared" ca="1" si="154"/>
        <v>-4898558957368.3281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-4898558957368.3281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-20410662322.368034</v>
      </c>
      <c r="L3821" s="444">
        <f t="shared" ca="1" si="154"/>
        <v>-4918969619690.6963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-4918969619690.6963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-20495706748.711235</v>
      </c>
      <c r="L3822" s="444">
        <f t="shared" ca="1" si="154"/>
        <v>-4939465326439.4072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-4939465326439.4072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-20581105526.830864</v>
      </c>
      <c r="L3823" s="444">
        <f t="shared" ca="1" si="154"/>
        <v>-4960046431966.2383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-4960046431966.2383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-20666860133.192657</v>
      </c>
      <c r="L3824" s="444">
        <f t="shared" ca="1" si="154"/>
        <v>-4980713292099.4307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-4980713292099.4307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-20752972050.414295</v>
      </c>
      <c r="L3825" s="444">
        <f t="shared" ca="1" si="154"/>
        <v>-5001466264149.8447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-5001466264149.8447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-20839442767.291019</v>
      </c>
      <c r="L3826" s="444">
        <f t="shared" ca="1" si="154"/>
        <v>-5022305706917.1357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-5022305706917.1357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-20926273778.8214</v>
      </c>
      <c r="L3827" s="444">
        <f t="shared" ca="1" si="154"/>
        <v>-5043231980695.957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-5043231980695.957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-21013466586.233154</v>
      </c>
      <c r="L3828" s="444">
        <f t="shared" ca="1" si="154"/>
        <v>-5064245447282.1904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-5064245447282.1904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-21101022697.009125</v>
      </c>
      <c r="L3829" s="444">
        <f t="shared" ca="1" si="154"/>
        <v>-5085346469979.1992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-5085346469979.1992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-21188943624.91333</v>
      </c>
      <c r="L3830" s="444">
        <f t="shared" ca="1" si="154"/>
        <v>-5106535413604.1123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-5106535413604.1123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-21277230890.017136</v>
      </c>
      <c r="L3831" s="444">
        <f t="shared" ca="1" si="154"/>
        <v>-5127812644494.1299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-5127812644494.1299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-21365886018.72554</v>
      </c>
      <c r="L3832" s="444">
        <f t="shared" ca="1" si="154"/>
        <v>-5149178530512.8555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-5149178530512.8555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-21454910543.803566</v>
      </c>
      <c r="L3833" s="444">
        <f t="shared" ref="L3833:L4087" ca="1" si="159">I3833-J3833+K3833</f>
        <v>-5170633441056.6592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-5170633441056.6592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-21544306004.402748</v>
      </c>
      <c r="L3834" s="444">
        <f t="shared" ca="1" si="159"/>
        <v>-5192177747061.0615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-5192177747061.0615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-21634073946.087757</v>
      </c>
      <c r="L3835" s="444">
        <f t="shared" ca="1" si="159"/>
        <v>-5213811821007.1494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-5213811821007.1494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-21724215920.863121</v>
      </c>
      <c r="L3836" s="444">
        <f t="shared" ca="1" si="159"/>
        <v>-5235536036928.0127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-5235536036928.0127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-21814733487.200054</v>
      </c>
      <c r="L3837" s="444">
        <f t="shared" ca="1" si="159"/>
        <v>-5257350770415.2129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-5257350770415.2129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-21905628210.063385</v>
      </c>
      <c r="L3838" s="444">
        <f t="shared" ca="1" si="159"/>
        <v>-5279256398625.2764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-5279256398625.2764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-21996901660.938652</v>
      </c>
      <c r="L3839" s="444">
        <f t="shared" ca="1" si="159"/>
        <v>-5301253300286.2148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-5301253300286.2148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-22088555417.85923</v>
      </c>
      <c r="L3840" s="444">
        <f t="shared" ca="1" si="159"/>
        <v>-5323341855704.0742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-5323341855704.0742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-22180591065.433643</v>
      </c>
      <c r="L3841" s="444">
        <f t="shared" ca="1" si="159"/>
        <v>-5345522446769.5078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-5345522446769.5078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-22273010194.872948</v>
      </c>
      <c r="L3842" s="444">
        <f t="shared" ca="1" si="159"/>
        <v>-5367795456964.3809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-5367795456964.3809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-22365814404.018253</v>
      </c>
      <c r="L3843" s="444">
        <f t="shared" ca="1" si="159"/>
        <v>-5390161271368.3994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-5390161271368.3994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-22459005297.368332</v>
      </c>
      <c r="L3844" s="444">
        <f t="shared" ca="1" si="159"/>
        <v>-5412620276665.7676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-5412620276665.7676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-22552584486.107365</v>
      </c>
      <c r="L3845" s="444">
        <f t="shared" ca="1" si="159"/>
        <v>-5435172861151.875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-5435172861151.875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-22646553588.132813</v>
      </c>
      <c r="L3846" s="444">
        <f t="shared" ca="1" si="159"/>
        <v>-5457819414740.0078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-5457819414740.0078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-22740914228.083366</v>
      </c>
      <c r="L3847" s="444">
        <f t="shared" ca="1" si="159"/>
        <v>-5480560328968.0908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-5480560328968.0908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-22835668037.367046</v>
      </c>
      <c r="L3848" s="444">
        <f t="shared" ca="1" si="159"/>
        <v>-5503395997005.458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-5503395997005.458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-22930816654.189407</v>
      </c>
      <c r="L3849" s="444">
        <f t="shared" ca="1" si="159"/>
        <v>-5526326813659.6475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-5526326813659.6475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-23026361723.581863</v>
      </c>
      <c r="L3850" s="444">
        <f t="shared" ca="1" si="159"/>
        <v>-5549353175383.2295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-5549353175383.2295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-23122304897.430122</v>
      </c>
      <c r="L3851" s="444">
        <f t="shared" ca="1" si="159"/>
        <v>-5572475480280.6592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-5572475480280.6592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-23218647834.502747</v>
      </c>
      <c r="L3852" s="444">
        <f t="shared" ca="1" si="159"/>
        <v>-5595694128115.1621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-5595694128115.1621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-23315392200.479843</v>
      </c>
      <c r="L3853" s="444">
        <f t="shared" ca="1" si="159"/>
        <v>-5619009520315.6416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-5619009520315.6416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-23412539667.981838</v>
      </c>
      <c r="L3854" s="444">
        <f t="shared" ca="1" si="159"/>
        <v>-5642422059983.623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-5642422059983.623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-23510091916.598431</v>
      </c>
      <c r="L3855" s="444">
        <f t="shared" ca="1" si="159"/>
        <v>-5665932151900.2217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-5665932151900.2217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-23608050632.917591</v>
      </c>
      <c r="L3856" s="444">
        <f t="shared" ca="1" si="159"/>
        <v>-5689540202533.1396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-5689540202533.1396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-23706417510.554749</v>
      </c>
      <c r="L3857" s="444">
        <f t="shared" ca="1" si="159"/>
        <v>-5713246620043.6943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-5713246620043.6943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-23805194250.18206</v>
      </c>
      <c r="L3858" s="444">
        <f t="shared" ca="1" si="159"/>
        <v>-5737051814293.876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-5737051814293.876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-23904382559.557816</v>
      </c>
      <c r="L3859" s="444">
        <f t="shared" ca="1" si="159"/>
        <v>-5760956196853.4336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-5760956196853.4336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-24003984153.555973</v>
      </c>
      <c r="L3860" s="444">
        <f t="shared" ca="1" si="159"/>
        <v>-5784960181006.9893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-5784960181006.9893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-24104000754.195789</v>
      </c>
      <c r="L3861" s="444">
        <f t="shared" ca="1" si="159"/>
        <v>-5809064181761.1846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-5809064181761.1846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-24204434090.6716</v>
      </c>
      <c r="L3862" s="444">
        <f t="shared" ca="1" si="159"/>
        <v>-5833268615851.8564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-5833268615851.8564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-24305285899.382736</v>
      </c>
      <c r="L3863" s="444">
        <f t="shared" ca="1" si="159"/>
        <v>-5857573901751.2393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-5857573901751.2393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-24406557923.963497</v>
      </c>
      <c r="L3864" s="444">
        <f t="shared" ca="1" si="159"/>
        <v>-5881980459675.2031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-5881980459675.2031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-24508251915.313347</v>
      </c>
      <c r="L3865" s="444">
        <f t="shared" ca="1" si="159"/>
        <v>-5906488711590.5166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-5906488711590.5166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-24610369631.627151</v>
      </c>
      <c r="L3866" s="444">
        <f t="shared" ca="1" si="159"/>
        <v>-5931099081222.1436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-5931099081222.1436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-24712912838.425598</v>
      </c>
      <c r="L3867" s="444">
        <f t="shared" ca="1" si="159"/>
        <v>-5955811994060.5693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-5955811994060.5693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-24815883308.585705</v>
      </c>
      <c r="L3868" s="444">
        <f t="shared" ca="1" si="159"/>
        <v>-5980627877369.1553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-5980627877369.1553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-24919282822.371479</v>
      </c>
      <c r="L3869" s="444">
        <f t="shared" ca="1" si="159"/>
        <v>-6005547160191.5264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-6005547160191.5264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-25023113167.464691</v>
      </c>
      <c r="L3870" s="444">
        <f t="shared" ca="1" si="159"/>
        <v>-6030570273358.9912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-6030570273358.9912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-25127376138.995796</v>
      </c>
      <c r="L3871" s="444">
        <f t="shared" ca="1" si="159"/>
        <v>-6055697649497.9873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-6055697649497.9873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-25232073539.574947</v>
      </c>
      <c r="L3872" s="444">
        <f t="shared" ca="1" si="159"/>
        <v>-6080929723037.5625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-6080929723037.5625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-25337207179.323177</v>
      </c>
      <c r="L3873" s="444">
        <f t="shared" ca="1" si="159"/>
        <v>-6106266930216.8857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-6106266930216.8857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-25442778875.90369</v>
      </c>
      <c r="L3874" s="444">
        <f t="shared" ca="1" si="159"/>
        <v>-6131709709092.7891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-6131709709092.7891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-25548790454.553288</v>
      </c>
      <c r="L3875" s="444">
        <f t="shared" ca="1" si="159"/>
        <v>-6157258499547.3428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-6157258499547.3428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-25655243748.11393</v>
      </c>
      <c r="L3876" s="444">
        <f t="shared" ca="1" si="159"/>
        <v>-6182913743295.457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-6182913743295.457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-25762140597.064404</v>
      </c>
      <c r="L3877" s="444">
        <f t="shared" ca="1" si="159"/>
        <v>-6208675883892.5215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-6208675883892.5215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-25869482849.552174</v>
      </c>
      <c r="L3878" s="444">
        <f t="shared" ca="1" si="159"/>
        <v>-6234545366742.0732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-6234545366742.0732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-25977272361.425304</v>
      </c>
      <c r="L3879" s="444">
        <f t="shared" ca="1" si="159"/>
        <v>-6260522639103.499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-6260522639103.499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-26085510996.26458</v>
      </c>
      <c r="L3880" s="444">
        <f t="shared" ca="1" si="159"/>
        <v>-6286608150099.7637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-6286608150099.7637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-26194200625.41568</v>
      </c>
      <c r="L3881" s="444">
        <f t="shared" ca="1" si="159"/>
        <v>-6312802350725.1797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-6312802350725.1797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-26303343128.021584</v>
      </c>
      <c r="L3882" s="444">
        <f t="shared" ca="1" si="159"/>
        <v>-6339105693853.2012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-6339105693853.2012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-26412940391.055004</v>
      </c>
      <c r="L3883" s="444">
        <f t="shared" ca="1" si="159"/>
        <v>-6365518634244.2559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-6365518634244.2559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-26522994309.351067</v>
      </c>
      <c r="L3884" s="444">
        <f t="shared" ca="1" si="159"/>
        <v>-6392041628553.6064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-6392041628553.6064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-26633506785.640026</v>
      </c>
      <c r="L3885" s="444">
        <f t="shared" ca="1" si="159"/>
        <v>-6418675135339.2461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-6418675135339.2461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-26744479730.580193</v>
      </c>
      <c r="L3886" s="444">
        <f t="shared" ca="1" si="159"/>
        <v>-6445419615069.8262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-6445419615069.8262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-26855915062.790943</v>
      </c>
      <c r="L3887" s="444">
        <f t="shared" ca="1" si="159"/>
        <v>-6472275530132.6172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-6472275530132.6172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-26967814708.885906</v>
      </c>
      <c r="L3888" s="444">
        <f t="shared" ca="1" si="159"/>
        <v>-6499243344841.5029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-6499243344841.5029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-27080180603.506264</v>
      </c>
      <c r="L3889" s="444">
        <f t="shared" ca="1" si="159"/>
        <v>-6526323525445.0088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-6526323525445.0088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-27193014689.354202</v>
      </c>
      <c r="L3890" s="444">
        <f t="shared" ca="1" si="159"/>
        <v>-6553516540134.3633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-6553516540134.3633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-27306318917.226513</v>
      </c>
      <c r="L3891" s="444">
        <f t="shared" ca="1" si="159"/>
        <v>-6580822859051.5898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-6580822859051.5898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-27420095246.04829</v>
      </c>
      <c r="L3892" s="444">
        <f t="shared" ca="1" si="159"/>
        <v>-6608242954297.6377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-6608242954297.6377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-27534345642.906822</v>
      </c>
      <c r="L3893" s="444">
        <f t="shared" ca="1" si="159"/>
        <v>-6635777299940.5449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-6635777299940.5449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-27649072083.085602</v>
      </c>
      <c r="L3894" s="444">
        <f t="shared" ca="1" si="159"/>
        <v>-6663426372023.6309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-6663426372023.6309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-27764276550.098461</v>
      </c>
      <c r="L3895" s="444">
        <f t="shared" ca="1" si="159"/>
        <v>-6691190648573.7295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-6691190648573.7295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-27879961035.723873</v>
      </c>
      <c r="L3896" s="444">
        <f t="shared" ca="1" si="159"/>
        <v>-6719070609609.4531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-6719070609609.4531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-27996127540.039387</v>
      </c>
      <c r="L3897" s="444">
        <f t="shared" ca="1" si="159"/>
        <v>-6747066737149.4922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-6747066737149.4922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-28112778071.456219</v>
      </c>
      <c r="L3898" s="444">
        <f t="shared" ca="1" si="159"/>
        <v>-6775179515220.9482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-6775179515220.9482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-28229914646.753952</v>
      </c>
      <c r="L3899" s="444">
        <f t="shared" ca="1" si="159"/>
        <v>-6803409429867.7021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-6803409429867.7021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-28347539291.115425</v>
      </c>
      <c r="L3900" s="444">
        <f t="shared" ca="1" si="159"/>
        <v>-6831756969158.8174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-6831756969158.8174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-28465654038.161739</v>
      </c>
      <c r="L3901" s="444">
        <f t="shared" ca="1" si="159"/>
        <v>-6860222623196.9795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-6860222623196.9795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-28584260929.987415</v>
      </c>
      <c r="L3902" s="444">
        <f t="shared" ca="1" si="159"/>
        <v>-6888806884126.9668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-6888806884126.9668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-28703362017.195694</v>
      </c>
      <c r="L3903" s="444">
        <f t="shared" ca="1" si="159"/>
        <v>-6917510246144.1621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-6917510246144.1621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-28822959358.93401</v>
      </c>
      <c r="L3904" s="444">
        <f t="shared" ca="1" si="159"/>
        <v>-6946333205503.0957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-6946333205503.0957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-28943055022.929565</v>
      </c>
      <c r="L3905" s="444">
        <f t="shared" ca="1" si="159"/>
        <v>-6975276260526.0254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-6975276260526.0254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-29063651085.525105</v>
      </c>
      <c r="L3906" s="444">
        <f t="shared" ca="1" si="159"/>
        <v>-7004339911611.5508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-7004339911611.5508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-29184749631.714794</v>
      </c>
      <c r="L3907" s="444">
        <f t="shared" ca="1" si="159"/>
        <v>-7033524661243.2656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-7033524661243.2656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-29306352755.180271</v>
      </c>
      <c r="L3908" s="444">
        <f t="shared" ca="1" si="159"/>
        <v>-7062831013998.4463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-7062831013998.4463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-29428462558.326859</v>
      </c>
      <c r="L3909" s="444">
        <f t="shared" ca="1" si="159"/>
        <v>-7092259476556.7734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-7092259476556.7734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-29551081152.319893</v>
      </c>
      <c r="L3910" s="444">
        <f t="shared" ca="1" si="159"/>
        <v>-7121810557709.0938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-7121810557709.0938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-29674210657.121223</v>
      </c>
      <c r="L3911" s="444">
        <f t="shared" ca="1" si="159"/>
        <v>-7151484768366.2148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-7151484768366.2148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-29797853201.525894</v>
      </c>
      <c r="L3912" s="444">
        <f t="shared" ca="1" si="159"/>
        <v>-7181282621567.7412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-7181282621567.7412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-29922010923.198917</v>
      </c>
      <c r="L3913" s="444">
        <f t="shared" ca="1" si="159"/>
        <v>-7211204632490.9404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-7211204632490.9404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-30046685968.71225</v>
      </c>
      <c r="L3914" s="444">
        <f t="shared" ca="1" si="159"/>
        <v>-7241251318459.6523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-7241251318459.6523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-30171880493.581882</v>
      </c>
      <c r="L3915" s="444">
        <f t="shared" ca="1" si="159"/>
        <v>-7271423198953.2344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-7271423198953.2344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-30297596662.305141</v>
      </c>
      <c r="L3916" s="444">
        <f t="shared" ca="1" si="159"/>
        <v>-7301720795615.5391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-7301720795615.5391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-30423836648.398083</v>
      </c>
      <c r="L3917" s="444">
        <f t="shared" ca="1" si="159"/>
        <v>-7332144632263.9375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-7332144632263.9375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-30550602634.433071</v>
      </c>
      <c r="L3918" s="444">
        <f t="shared" ca="1" si="159"/>
        <v>-7362695234898.3701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-7362695234898.3701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-30677896812.076542</v>
      </c>
      <c r="L3919" s="444">
        <f t="shared" ca="1" si="159"/>
        <v>-7393373131710.4463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-7393373131710.4463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-30805721382.126862</v>
      </c>
      <c r="L3920" s="444">
        <f t="shared" ca="1" si="159"/>
        <v>-7424178853092.5732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-7424178853092.5732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-30934078554.552383</v>
      </c>
      <c r="L3921" s="444">
        <f t="shared" ca="1" si="159"/>
        <v>-7455112931647.126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-7455112931647.126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-31062970548.52969</v>
      </c>
      <c r="L3922" s="444">
        <f t="shared" ca="1" si="159"/>
        <v>-7486175902195.6553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-7486175902195.6553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-31192399592.481895</v>
      </c>
      <c r="L3923" s="444">
        <f t="shared" ca="1" si="159"/>
        <v>-7517368301788.1367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-7517368301788.1367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-31322367924.117237</v>
      </c>
      <c r="L3924" s="444">
        <f t="shared" ca="1" si="159"/>
        <v>-7548690669712.2539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-7548690669712.2539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-31452877790.467724</v>
      </c>
      <c r="L3925" s="444">
        <f t="shared" ca="1" si="159"/>
        <v>-7580143547502.7217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-7580143547502.7217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-31583931447.928005</v>
      </c>
      <c r="L3926" s="444">
        <f t="shared" ca="1" si="159"/>
        <v>-7611727478950.6494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-7611727478950.6494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-31715531162.294376</v>
      </c>
      <c r="L3927" s="444">
        <f t="shared" ca="1" si="159"/>
        <v>-7643443010112.9434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-7643443010112.9434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-31847679208.803928</v>
      </c>
      <c r="L3928" s="444">
        <f t="shared" ca="1" si="159"/>
        <v>-7675290689321.7471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-7675290689321.7471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-31980377872.173943</v>
      </c>
      <c r="L3929" s="444">
        <f t="shared" ca="1" si="159"/>
        <v>-7707271067193.9209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-7707271067193.9209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-32113629446.641338</v>
      </c>
      <c r="L3930" s="444">
        <f t="shared" ca="1" si="159"/>
        <v>-7739384696640.5625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-7739384696640.5625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-32247436236.002342</v>
      </c>
      <c r="L3931" s="444">
        <f t="shared" ca="1" si="159"/>
        <v>-7771632132876.5645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-7771632132876.5645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-32381800553.652351</v>
      </c>
      <c r="L3932" s="444">
        <f t="shared" ca="1" si="159"/>
        <v>-7804013933430.2168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-7804013933430.2168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-32516724722.6259</v>
      </c>
      <c r="L3933" s="444">
        <f t="shared" ca="1" si="159"/>
        <v>-7836530658152.8428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-7836530658152.8428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-32652211075.636845</v>
      </c>
      <c r="L3934" s="444">
        <f t="shared" ca="1" si="159"/>
        <v>-7869182869228.4795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-7869182869228.4795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-32788261955.118664</v>
      </c>
      <c r="L3935" s="444">
        <f t="shared" ca="1" si="159"/>
        <v>-7901971131183.5986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-7901971131183.5986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-32924879713.264999</v>
      </c>
      <c r="L3936" s="444">
        <f t="shared" ca="1" si="159"/>
        <v>-7934896010896.8633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-7934896010896.8633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-33062066712.070263</v>
      </c>
      <c r="L3937" s="444">
        <f t="shared" ca="1" si="159"/>
        <v>-7967958077608.9336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-7967958077608.9336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-33199825323.370556</v>
      </c>
      <c r="L3938" s="444">
        <f t="shared" ca="1" si="159"/>
        <v>-8001157902932.3037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-8001157902932.3037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-33338157928.884602</v>
      </c>
      <c r="L3939" s="444">
        <f t="shared" ca="1" si="159"/>
        <v>-8034496060861.1885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-8034496060861.1885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-33477066920.254948</v>
      </c>
      <c r="L3940" s="444">
        <f t="shared" ca="1" si="159"/>
        <v>-8067973127781.4434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-8067973127781.4434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-33616554699.089348</v>
      </c>
      <c r="L3941" s="444">
        <f t="shared" ca="1" si="159"/>
        <v>-8101589682480.5322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-8101589682480.5322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-33756623677.00222</v>
      </c>
      <c r="L3942" s="444">
        <f t="shared" ca="1" si="159"/>
        <v>-8135346306157.5342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-8135346306157.5342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-33897276275.656391</v>
      </c>
      <c r="L3943" s="444">
        <f t="shared" ca="1" si="159"/>
        <v>-8169243582433.1904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-8169243582433.1904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-34038514926.804958</v>
      </c>
      <c r="L3944" s="444">
        <f t="shared" ca="1" si="159"/>
        <v>-8203282097359.9951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-8203282097359.9951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-34180342072.333309</v>
      </c>
      <c r="L3945" s="444">
        <f t="shared" ca="1" si="159"/>
        <v>-8237462439432.3281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-8237462439432.3281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-34322760164.301365</v>
      </c>
      <c r="L3946" s="444">
        <f t="shared" ca="1" si="159"/>
        <v>-8271785199596.6299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-8271785199596.6299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-34465771664.985954</v>
      </c>
      <c r="L3947" s="444">
        <f t="shared" ca="1" si="159"/>
        <v>-8306250971261.6162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-8306250971261.6162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-34609379046.923401</v>
      </c>
      <c r="L3948" s="444">
        <f t="shared" ca="1" si="159"/>
        <v>-8340860350308.54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-8340860350308.54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-34753584792.952248</v>
      </c>
      <c r="L3949" s="444">
        <f t="shared" ca="1" si="159"/>
        <v>-8375613935101.4922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-8375613935101.4922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-34898391396.256218</v>
      </c>
      <c r="L3950" s="444">
        <f t="shared" ca="1" si="159"/>
        <v>-8410512326497.748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-8410512326497.748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-35043801360.40728</v>
      </c>
      <c r="L3951" s="444">
        <f t="shared" ca="1" si="159"/>
        <v>-8445556127858.1553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-8445556127858.1553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-35189817199.408981</v>
      </c>
      <c r="L3952" s="444">
        <f t="shared" ca="1" si="159"/>
        <v>-8480745945057.5645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-8480745945057.5645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-35336441437.739853</v>
      </c>
      <c r="L3953" s="444">
        <f t="shared" ca="1" si="159"/>
        <v>-8516082386495.3047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-8516082386495.3047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-35483676610.397095</v>
      </c>
      <c r="L3954" s="444">
        <f t="shared" ca="1" si="159"/>
        <v>-8551566063105.7021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-8551566063105.7021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-35631525262.940422</v>
      </c>
      <c r="L3955" s="444">
        <f t="shared" ca="1" si="159"/>
        <v>-8587197588368.6426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-8587197588368.6426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-35779989951.536003</v>
      </c>
      <c r="L3956" s="444">
        <f t="shared" ca="1" si="159"/>
        <v>-8622977578320.1787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-8622977578320.1787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-35929073243.000748</v>
      </c>
      <c r="L3957" s="444">
        <f t="shared" ca="1" si="159"/>
        <v>-8658906651563.1797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-8658906651563.1797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-36078777714.846581</v>
      </c>
      <c r="L3958" s="444">
        <f t="shared" ca="1" si="159"/>
        <v>-8694985429278.0264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-8694985429278.0264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-36229105955.325111</v>
      </c>
      <c r="L3959" s="444">
        <f t="shared" ca="1" si="159"/>
        <v>-8731214535233.3516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-8731214535233.3516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-36380060563.472298</v>
      </c>
      <c r="L3960" s="444">
        <f t="shared" ca="1" si="159"/>
        <v>-8767594595796.8242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-8767594595796.8242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-36531644149.153435</v>
      </c>
      <c r="L3961" s="444">
        <f t="shared" ca="1" si="159"/>
        <v>-8804126239945.9785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-8804126239945.9785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-36683859333.108246</v>
      </c>
      <c r="L3962" s="444">
        <f t="shared" ca="1" si="159"/>
        <v>-8840810099279.0859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-8840810099279.0859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-36836708746.996193</v>
      </c>
      <c r="L3963" s="444">
        <f t="shared" ca="1" si="159"/>
        <v>-8877646808026.082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-8877646808026.082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-36990195033.442009</v>
      </c>
      <c r="L3964" s="444">
        <f t="shared" ca="1" si="159"/>
        <v>-8914637003059.5234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-8914637003059.5234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-37144320846.081345</v>
      </c>
      <c r="L3965" s="444">
        <f t="shared" ca="1" si="159"/>
        <v>-8951781323905.6055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-8951781323905.6055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-37299088849.606689</v>
      </c>
      <c r="L3966" s="444">
        <f t="shared" ca="1" si="159"/>
        <v>-8989080412755.2129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-8989080412755.2129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-37454501719.813385</v>
      </c>
      <c r="L3967" s="444">
        <f t="shared" ca="1" si="159"/>
        <v>-9026534914475.0254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-9026534914475.0254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-37610562143.645935</v>
      </c>
      <c r="L3968" s="444">
        <f t="shared" ca="1" si="159"/>
        <v>-9064145476618.6719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-9064145476618.6719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-37767272819.244469</v>
      </c>
      <c r="L3969" s="444">
        <f t="shared" ca="1" si="159"/>
        <v>-9101912749437.916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-9101912749437.916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-37924636455.991318</v>
      </c>
      <c r="L3970" s="444">
        <f t="shared" ca="1" si="159"/>
        <v>-9139837385893.9082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-9139837385893.9082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-38082655774.557953</v>
      </c>
      <c r="L3971" s="444">
        <f t="shared" ca="1" si="159"/>
        <v>-9177920041668.4668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-9177920041668.4668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-38241333506.951942</v>
      </c>
      <c r="L3972" s="444">
        <f t="shared" ca="1" si="159"/>
        <v>-9216161375175.418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-9216161375175.418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-38400672396.56424</v>
      </c>
      <c r="L3973" s="444">
        <f t="shared" ca="1" si="159"/>
        <v>-9254562047571.9824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-9254562047571.9824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-38560675198.216591</v>
      </c>
      <c r="L3974" s="444">
        <f t="shared" ca="1" si="159"/>
        <v>-9293122722770.1992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-9293122722770.1992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-38721344678.20916</v>
      </c>
      <c r="L3975" s="444">
        <f t="shared" ca="1" si="159"/>
        <v>-9331844067448.4082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-9331844067448.4082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-38882683614.36837</v>
      </c>
      <c r="L3976" s="444">
        <f t="shared" ca="1" si="159"/>
        <v>-9370726751062.7773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-9370726751062.7773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-39044694796.094902</v>
      </c>
      <c r="L3977" s="444">
        <f t="shared" ca="1" si="159"/>
        <v>-9409771445858.873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-9409771445858.873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-39207381024.411972</v>
      </c>
      <c r="L3978" s="444">
        <f t="shared" ca="1" si="159"/>
        <v>-9448978826883.2852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-9448978826883.2852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-39370745112.013687</v>
      </c>
      <c r="L3979" s="444">
        <f t="shared" ca="1" si="159"/>
        <v>-9488349571995.2988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-9488349571995.2988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-39534789883.313744</v>
      </c>
      <c r="L3980" s="444">
        <f t="shared" ca="1" si="159"/>
        <v>-9527884361878.6133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-9527884361878.6133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-39699518174.494225</v>
      </c>
      <c r="L3981" s="444">
        <f t="shared" ca="1" si="159"/>
        <v>-9567583880053.1074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-9567583880053.1074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-39864932833.554611</v>
      </c>
      <c r="L3982" s="444">
        <f t="shared" ca="1" si="159"/>
        <v>-9607448812886.6621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-9607448812886.6621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-40031036720.361092</v>
      </c>
      <c r="L3983" s="444">
        <f t="shared" ca="1" si="159"/>
        <v>-9647479849607.0234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-9647479849607.0234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-40197832706.69593</v>
      </c>
      <c r="L3984" s="444">
        <f t="shared" ca="1" si="159"/>
        <v>-9687677682313.7188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-9687677682313.7188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-40365323676.307159</v>
      </c>
      <c r="L3985" s="444">
        <f t="shared" ca="1" si="159"/>
        <v>-9728043005990.0254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-9728043005990.0254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-40533512524.958435</v>
      </c>
      <c r="L3986" s="444">
        <f t="shared" ca="1" si="159"/>
        <v>-9768576518514.9844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-9768576518514.9844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-40702402160.479103</v>
      </c>
      <c r="L3987" s="444">
        <f t="shared" ca="1" si="159"/>
        <v>-9809278920675.4629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-9809278920675.4629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-40871995502.81443</v>
      </c>
      <c r="L3988" s="444">
        <f t="shared" ca="1" si="159"/>
        <v>-9850150916178.2773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-9850150916178.2773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-41042295484.076157</v>
      </c>
      <c r="L3989" s="444">
        <f t="shared" ca="1" si="159"/>
        <v>-9891193211662.3535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-9891193211662.3535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-41213305048.59314</v>
      </c>
      <c r="L3990" s="444">
        <f t="shared" ca="1" si="159"/>
        <v>-9932406516710.9473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-9932406516710.9473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-41385027152.96228</v>
      </c>
      <c r="L3991" s="444">
        <f t="shared" ca="1" si="159"/>
        <v>-9973791543863.9102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-9973791543863.9102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-41557464766.099625</v>
      </c>
      <c r="L3992" s="444">
        <f t="shared" ca="1" si="159"/>
        <v>-10015349008630.01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-10015349008630.01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-41730620869.29171</v>
      </c>
      <c r="L3993" s="444">
        <f t="shared" ca="1" si="159"/>
        <v>-10057079629499.301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-10057079629499.301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-41904498456.247086</v>
      </c>
      <c r="L3994" s="444">
        <f t="shared" ca="1" si="159"/>
        <v>-10098984127955.549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-10098984127955.549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-42079100533.148117</v>
      </c>
      <c r="L3995" s="444">
        <f t="shared" ca="1" si="159"/>
        <v>-10141063228488.697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-10141063228488.697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-42254430118.702904</v>
      </c>
      <c r="L3996" s="444">
        <f t="shared" ca="1" si="159"/>
        <v>-10183317658607.4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-10183317658607.4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-42430490244.197502</v>
      </c>
      <c r="L3997" s="444">
        <f t="shared" ca="1" si="159"/>
        <v>-10225748148851.598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-10225748148851.598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-42607283953.548325</v>
      </c>
      <c r="L3998" s="444">
        <f t="shared" ca="1" si="159"/>
        <v>-10268355432805.146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-10268355432805.146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-42784814303.354774</v>
      </c>
      <c r="L3999" s="444">
        <f t="shared" ca="1" si="159"/>
        <v>-10311140247108.502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-10311140247108.502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-42963084362.952087</v>
      </c>
      <c r="L4000" s="444">
        <f t="shared" ca="1" si="159"/>
        <v>-10354103331471.453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-10354103331471.453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-43142097214.464386</v>
      </c>
      <c r="L4001" s="444">
        <f t="shared" ca="1" si="159"/>
        <v>-10397245428685.918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-10397245428685.918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-43321855952.857994</v>
      </c>
      <c r="L4002" s="444">
        <f t="shared" ca="1" si="159"/>
        <v>-10440567284638.775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-10440567284638.775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-43502363685.994896</v>
      </c>
      <c r="L4003" s="444">
        <f t="shared" ca="1" si="159"/>
        <v>-10484069648324.77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-10484069648324.77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-43683623534.686539</v>
      </c>
      <c r="L4004" s="444">
        <f t="shared" ca="1" si="159"/>
        <v>-10527753271859.457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-10527753271859.457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-43865638632.747734</v>
      </c>
      <c r="L4005" s="444">
        <f t="shared" ca="1" si="159"/>
        <v>-10571618910492.205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-10571618910492.205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-44048412127.050858</v>
      </c>
      <c r="L4006" s="444">
        <f t="shared" ca="1" si="159"/>
        <v>-10615667322619.256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-10615667322619.256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-44231947177.580231</v>
      </c>
      <c r="L4007" s="444">
        <f t="shared" ca="1" si="159"/>
        <v>-10659899269796.836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-10659899269796.836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-44416246957.486816</v>
      </c>
      <c r="L4008" s="444">
        <f t="shared" ca="1" si="159"/>
        <v>-10704315516754.322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-10704315516754.322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-44601314653.143005</v>
      </c>
      <c r="L4009" s="444">
        <f t="shared" ca="1" si="159"/>
        <v>-10748916831407.465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-10748916831407.465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-44787153464.197769</v>
      </c>
      <c r="L4010" s="444">
        <f t="shared" ca="1" si="159"/>
        <v>-10793703984871.662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-10793703984871.662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-44973766603.631927</v>
      </c>
      <c r="L4011" s="444">
        <f t="shared" ca="1" si="159"/>
        <v>-10838677751475.295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-10838677751475.295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-45161157297.813728</v>
      </c>
      <c r="L4012" s="444">
        <f t="shared" ca="1" si="159"/>
        <v>-10883838908773.109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-10883838908773.109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-45349328786.554619</v>
      </c>
      <c r="L4013" s="444">
        <f t="shared" ca="1" si="159"/>
        <v>-10929188237559.664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-10929188237559.664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-45538284323.165268</v>
      </c>
      <c r="L4014" s="444">
        <f t="shared" ca="1" si="159"/>
        <v>-10974726521882.83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-10974726521882.83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-45728027174.511795</v>
      </c>
      <c r="L4015" s="444">
        <f t="shared" ca="1" si="159"/>
        <v>-11020454549057.342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-11020454549057.342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-45918560621.072258</v>
      </c>
      <c r="L4016" s="444">
        <f t="shared" ca="1" si="159"/>
        <v>-11066373109678.414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-11066373109678.414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-46109887956.993393</v>
      </c>
      <c r="L4017" s="444">
        <f t="shared" ca="1" si="159"/>
        <v>-11112482997635.408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-11112482997635.408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-46302012490.147537</v>
      </c>
      <c r="L4018" s="444">
        <f t="shared" ca="1" si="159"/>
        <v>-11158785010125.557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-11158785010125.557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-46494937542.189819</v>
      </c>
      <c r="L4019" s="444">
        <f t="shared" ca="1" si="159"/>
        <v>-11205279947667.746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-11205279947667.746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-46688666448.615608</v>
      </c>
      <c r="L4020" s="444">
        <f t="shared" ca="1" si="159"/>
        <v>-11251968614116.361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-11251968614116.361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-46883202558.818169</v>
      </c>
      <c r="L4021" s="444">
        <f t="shared" ca="1" si="159"/>
        <v>-11298851816675.18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-11298851816675.18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-47078549236.146584</v>
      </c>
      <c r="L4022" s="444">
        <f t="shared" ca="1" si="159"/>
        <v>-11345930365911.326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-11345930365911.326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-47274709857.96386</v>
      </c>
      <c r="L4023" s="444">
        <f t="shared" ca="1" si="159"/>
        <v>-11393205075769.289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-11393205075769.289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-47471687815.705368</v>
      </c>
      <c r="L4024" s="444">
        <f t="shared" ca="1" si="159"/>
        <v>-11440676763584.994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-11440676763584.994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-47669486514.937477</v>
      </c>
      <c r="L4025" s="444">
        <f t="shared" ca="1" si="159"/>
        <v>-11488346250099.932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-11488346250099.932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-47868109375.416382</v>
      </c>
      <c r="L4026" s="444">
        <f t="shared" ca="1" si="159"/>
        <v>-11536214359475.348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-11536214359475.348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-48067559831.147278</v>
      </c>
      <c r="L4027" s="444">
        <f t="shared" ca="1" si="159"/>
        <v>-11584281919306.494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-11584281919306.494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-48267841330.443726</v>
      </c>
      <c r="L4028" s="444">
        <f t="shared" ca="1" si="159"/>
        <v>-11632549760636.938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-11632549760636.938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-48468957335.987236</v>
      </c>
      <c r="L4029" s="444">
        <f t="shared" ca="1" si="159"/>
        <v>-11681018717972.924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-11681018717972.924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-48670911324.887184</v>
      </c>
      <c r="L4030" s="444">
        <f t="shared" ca="1" si="159"/>
        <v>-11729689629297.811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-11729689629297.811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-48873706788.740875</v>
      </c>
      <c r="L4031" s="444">
        <f t="shared" ca="1" si="159"/>
        <v>-11778563336086.551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-11778563336086.551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-49077347233.693962</v>
      </c>
      <c r="L4032" s="444">
        <f t="shared" ca="1" si="159"/>
        <v>-11827640683320.244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-11827640683320.244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-49281836180.501015</v>
      </c>
      <c r="L4033" s="444">
        <f t="shared" ca="1" si="159"/>
        <v>-11876922519500.746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-11876922519500.746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-49487177164.586441</v>
      </c>
      <c r="L4034" s="444">
        <f t="shared" ca="1" si="159"/>
        <v>-11926409696665.332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-11926409696665.332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-49693373736.105553</v>
      </c>
      <c r="L4035" s="444">
        <f t="shared" ca="1" si="159"/>
        <v>-11976103070401.438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-11976103070401.438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-49900429460.005989</v>
      </c>
      <c r="L4036" s="444">
        <f t="shared" ca="1" si="159"/>
        <v>-12026003499861.443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-12026003499861.443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-50108347916.089348</v>
      </c>
      <c r="L4037" s="444">
        <f t="shared" ca="1" si="159"/>
        <v>-12076111847777.533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-12076111847777.533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-50317132699.073051</v>
      </c>
      <c r="L4038" s="444">
        <f t="shared" ca="1" si="159"/>
        <v>-12126428980476.605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-12126428980476.605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-50526787418.652519</v>
      </c>
      <c r="L4039" s="444">
        <f t="shared" ca="1" si="159"/>
        <v>-12176955767895.258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-12176955767895.258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-50737315699.563576</v>
      </c>
      <c r="L4040" s="444">
        <f t="shared" ca="1" si="159"/>
        <v>-12227693083594.822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-12227693083594.822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-50948721181.645096</v>
      </c>
      <c r="L4041" s="444">
        <f t="shared" ca="1" si="159"/>
        <v>-12278641804776.467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-12278641804776.467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-51161007519.901947</v>
      </c>
      <c r="L4042" s="444">
        <f t="shared" ca="1" si="159"/>
        <v>-12329802812296.369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-12329802812296.369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-51374178384.568207</v>
      </c>
      <c r="L4043" s="444">
        <f t="shared" ca="1" si="159"/>
        <v>-12381176990680.938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-12381176990680.938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-51588237461.17057</v>
      </c>
      <c r="L4044" s="444">
        <f t="shared" ca="1" si="159"/>
        <v>-12432765228142.107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-12432765228142.107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-51803188450.592117</v>
      </c>
      <c r="L4045" s="444">
        <f t="shared" ca="1" si="159"/>
        <v>-12484568416592.699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-12484568416592.699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-52019035069.136246</v>
      </c>
      <c r="L4046" s="444">
        <f t="shared" ca="1" si="159"/>
        <v>-12536587451661.836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-12536587451661.836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-52235781048.590981</v>
      </c>
      <c r="L4047" s="444">
        <f t="shared" ca="1" si="159"/>
        <v>-12588823232710.428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-12588823232710.428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-52453430136.293449</v>
      </c>
      <c r="L4048" s="444">
        <f t="shared" ca="1" si="159"/>
        <v>-12641276662846.721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-12641276662846.721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-52671986095.194672</v>
      </c>
      <c r="L4049" s="444">
        <f t="shared" ca="1" si="159"/>
        <v>-12693948648941.916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-12693948648941.916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-52891452703.924652</v>
      </c>
      <c r="L4050" s="444">
        <f t="shared" ca="1" si="159"/>
        <v>-12746840101645.84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-12746840101645.84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-53111833756.857666</v>
      </c>
      <c r="L4051" s="444">
        <f t="shared" ca="1" si="159"/>
        <v>-12799951935402.697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-12799951935402.697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-53333133064.177902</v>
      </c>
      <c r="L4052" s="444">
        <f t="shared" ca="1" si="159"/>
        <v>-12853285068466.875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-12853285068466.875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-53555354451.945313</v>
      </c>
      <c r="L4053" s="444">
        <f t="shared" ca="1" si="159"/>
        <v>-12906840422918.82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-12906840422918.82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-53778501762.161751</v>
      </c>
      <c r="L4054" s="444">
        <f t="shared" ca="1" si="159"/>
        <v>-12960618924680.982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-12960618924680.982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-54002578852.837425</v>
      </c>
      <c r="L4055" s="444">
        <f t="shared" ca="1" si="159"/>
        <v>-13014621503533.82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-13014621503533.82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-54227589598.057587</v>
      </c>
      <c r="L4056" s="444">
        <f t="shared" ca="1" si="159"/>
        <v>-13068849093131.877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-13068849093131.877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-54453537888.049484</v>
      </c>
      <c r="L4057" s="444">
        <f t="shared" ca="1" si="159"/>
        <v>-13123302631019.926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-13123302631019.926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-54680427629.249687</v>
      </c>
      <c r="L4058" s="444">
        <f t="shared" ca="1" si="159"/>
        <v>-13177983058649.176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-13177983058649.176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-54908262744.371567</v>
      </c>
      <c r="L4059" s="444">
        <f t="shared" ca="1" si="159"/>
        <v>-13232891321393.547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-13232891321393.547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-55137047172.473114</v>
      </c>
      <c r="L4060" s="444">
        <f t="shared" ca="1" si="159"/>
        <v>-13288028368566.02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-13288028368566.02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-55366784869.025078</v>
      </c>
      <c r="L4061" s="444">
        <f t="shared" ca="1" si="159"/>
        <v>-13343395153435.045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-13343395153435.045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-55597479805.979355</v>
      </c>
      <c r="L4062" s="444">
        <f t="shared" ca="1" si="159"/>
        <v>-13398992633241.023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-13398992633241.023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-55829135971.837593</v>
      </c>
      <c r="L4063" s="444">
        <f t="shared" ca="1" si="159"/>
        <v>-13454821769212.861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-13454821769212.861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-56061757371.720253</v>
      </c>
      <c r="L4064" s="444">
        <f t="shared" ca="1" si="159"/>
        <v>-13510883526584.582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-13510883526584.582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-56295348027.43576</v>
      </c>
      <c r="L4065" s="444">
        <f t="shared" ca="1" si="159"/>
        <v>-13567178874612.018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-13567178874612.018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-56529911977.550072</v>
      </c>
      <c r="L4066" s="444">
        <f t="shared" ca="1" si="159"/>
        <v>-13623708786589.568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-13623708786589.568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-56765453277.456535</v>
      </c>
      <c r="L4067" s="444">
        <f t="shared" ca="1" si="159"/>
        <v>-13680474239867.025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-13680474239867.025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-57001975999.445938</v>
      </c>
      <c r="L4068" s="444">
        <f t="shared" ca="1" si="159"/>
        <v>-13737476215866.471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-13737476215866.471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-57239484232.77697</v>
      </c>
      <c r="L4069" s="444">
        <f t="shared" ca="1" si="159"/>
        <v>-13794715700099.248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-13794715700099.248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-57477982083.746857</v>
      </c>
      <c r="L4070" s="444">
        <f t="shared" ca="1" si="159"/>
        <v>-13852193682182.994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-13852193682182.994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-57717473675.762466</v>
      </c>
      <c r="L4071" s="444">
        <f t="shared" ca="1" si="159"/>
        <v>-13909911155858.756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-13909911155858.756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-57957963149.411484</v>
      </c>
      <c r="L4072" s="444">
        <f t="shared" ca="1" si="159"/>
        <v>-13967869119008.168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-13967869119008.168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-58199454662.534035</v>
      </c>
      <c r="L4073" s="444">
        <f t="shared" ca="1" si="159"/>
        <v>-14026068573670.701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-14026068573670.701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-58441952390.294586</v>
      </c>
      <c r="L4074" s="444">
        <f t="shared" ca="1" si="159"/>
        <v>-14084510526060.996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-14084510526060.996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-58685460525.25415</v>
      </c>
      <c r="L4075" s="444">
        <f t="shared" ca="1" si="159"/>
        <v>-14143195986586.25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-14143195986586.25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-58929983277.442719</v>
      </c>
      <c r="L4076" s="444">
        <f t="shared" ca="1" si="159"/>
        <v>-14202125969863.693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-14202125969863.693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-59175524874.432053</v>
      </c>
      <c r="L4077" s="444">
        <f t="shared" ca="1" si="159"/>
        <v>-14261301494738.125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-14261301494738.125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-59422089561.408852</v>
      </c>
      <c r="L4078" s="444">
        <f t="shared" ca="1" si="159"/>
        <v>-14320723584299.533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-14320723584299.533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-59669681601.248055</v>
      </c>
      <c r="L4079" s="444">
        <f t="shared" ca="1" si="159"/>
        <v>-14380393265900.781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-14380393265900.781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-59918305274.586578</v>
      </c>
      <c r="L4080" s="444">
        <f t="shared" ca="1" si="159"/>
        <v>-14440311571175.367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-14440311571175.367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-60167964879.897362</v>
      </c>
      <c r="L4081" s="444">
        <f t="shared" ca="1" si="159"/>
        <v>-14500479536055.264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-14500479536055.264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-60418664733.563591</v>
      </c>
      <c r="L4082" s="444">
        <f t="shared" ca="1" si="159"/>
        <v>-14560898200788.828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-14560898200788.828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-60670409169.953453</v>
      </c>
      <c r="L4083" s="444">
        <f t="shared" ca="1" si="159"/>
        <v>-14621568609958.781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-14621568609958.781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-60923202541.494919</v>
      </c>
      <c r="L4084" s="444">
        <f t="shared" ca="1" si="159"/>
        <v>-14682491812500.275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-14682491812500.275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-61177049218.751152</v>
      </c>
      <c r="L4085" s="444">
        <f t="shared" ca="1" si="159"/>
        <v>-14743668861719.027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-14743668861719.027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-61431953590.495949</v>
      </c>
      <c r="L4086" s="444">
        <f t="shared" ca="1" si="159"/>
        <v>-14805100815309.523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-14805100815309.523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-61687920063.78968</v>
      </c>
      <c r="L4087" s="444">
        <f t="shared" ca="1" si="159"/>
        <v>-14866788735373.313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-14866788735373.313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-61944953064.055466</v>
      </c>
      <c r="L4088" s="444">
        <f t="shared" ref="L4088:L4342" ca="1" si="164">I4088-J4088+K4088</f>
        <v>-14928733688437.367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-14928733688437.367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-62203057035.155693</v>
      </c>
      <c r="L4089" s="444">
        <f t="shared" ca="1" si="164"/>
        <v>-14990936745472.523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-14990936745472.523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-62462236439.468849</v>
      </c>
      <c r="L4090" s="444">
        <f t="shared" ca="1" si="164"/>
        <v>-15053398981911.992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-15053398981911.992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-62722495757.966637</v>
      </c>
      <c r="L4091" s="444">
        <f t="shared" ca="1" si="164"/>
        <v>-15116121477669.959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-15116121477669.959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-62983839490.291489</v>
      </c>
      <c r="L4092" s="444">
        <f t="shared" ca="1" si="164"/>
        <v>-15179105317160.25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-15179105317160.25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-63246272154.834366</v>
      </c>
      <c r="L4093" s="444">
        <f t="shared" ca="1" si="164"/>
        <v>-15242351589315.084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-15242351589315.084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-63509798288.812859</v>
      </c>
      <c r="L4094" s="444">
        <f t="shared" ca="1" si="164"/>
        <v>-15305861387603.896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-15305861387603.896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-63774422448.349571</v>
      </c>
      <c r="L4095" s="444">
        <f t="shared" ca="1" si="164"/>
        <v>-15369635810052.246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-15369635810052.246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-64040149208.551018</v>
      </c>
      <c r="L4096" s="444">
        <f t="shared" ca="1" si="164"/>
        <v>-15433675959260.797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-15433675959260.797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-64306983163.586655</v>
      </c>
      <c r="L4097" s="444">
        <f t="shared" ca="1" si="164"/>
        <v>-15497982942424.383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-15497982942424.383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-64574928926.768257</v>
      </c>
      <c r="L4098" s="444">
        <f t="shared" ca="1" si="164"/>
        <v>-15562557871351.15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-15562557871351.15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-64843991130.629791</v>
      </c>
      <c r="L4099" s="444">
        <f t="shared" ca="1" si="164"/>
        <v>-15627401862481.779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-15627401862481.779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-65114174427.007416</v>
      </c>
      <c r="L4100" s="444">
        <f t="shared" ca="1" si="164"/>
        <v>-15692516036908.787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-15692516036908.787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-65385483487.119942</v>
      </c>
      <c r="L4101" s="444">
        <f t="shared" ca="1" si="164"/>
        <v>-15757901520395.906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-15757901520395.906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-65657923001.649605</v>
      </c>
      <c r="L4102" s="444">
        <f t="shared" ca="1" si="164"/>
        <v>-15823559443397.557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-15823559443397.557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-65931497680.823151</v>
      </c>
      <c r="L4103" s="444">
        <f t="shared" ca="1" si="164"/>
        <v>-15889490941078.379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-15889490941078.379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-66206212254.493248</v>
      </c>
      <c r="L4104" s="444">
        <f t="shared" ca="1" si="164"/>
        <v>-15955697153332.873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-15955697153332.873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-66482071472.220299</v>
      </c>
      <c r="L4105" s="444">
        <f t="shared" ca="1" si="164"/>
        <v>-16022179224805.094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-16022179224805.094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-66759080103.354546</v>
      </c>
      <c r="L4106" s="444">
        <f t="shared" ca="1" si="164"/>
        <v>-16088938304908.449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-16088938304908.449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-67037242937.118538</v>
      </c>
      <c r="L4107" s="444">
        <f t="shared" ca="1" si="164"/>
        <v>-16155975547845.568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-16155975547845.568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-67316564782.689857</v>
      </c>
      <c r="L4108" s="444">
        <f t="shared" ca="1" si="164"/>
        <v>-16223292112628.258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-16223292112628.258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-67597050469.284409</v>
      </c>
      <c r="L4109" s="444">
        <f t="shared" ca="1" si="164"/>
        <v>-16290889163097.543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-16290889163097.543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-67878704846.239761</v>
      </c>
      <c r="L4110" s="444">
        <f t="shared" ca="1" si="164"/>
        <v>-16358767867943.783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-16358767867943.783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-68161532783.099098</v>
      </c>
      <c r="L4111" s="444">
        <f t="shared" ca="1" si="164"/>
        <v>-16426929400726.883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-16426929400726.883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-68445539169.695351</v>
      </c>
      <c r="L4112" s="444">
        <f t="shared" ca="1" si="164"/>
        <v>-16495374939896.578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-16495374939896.578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-68730728916.235748</v>
      </c>
      <c r="L4113" s="444">
        <f t="shared" ca="1" si="164"/>
        <v>-16564105668812.814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-16564105668812.814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-69017106953.386734</v>
      </c>
      <c r="L4114" s="444">
        <f t="shared" ca="1" si="164"/>
        <v>-16633122775766.201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-16633122775766.201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-69304678232.359177</v>
      </c>
      <c r="L4115" s="444">
        <f t="shared" ca="1" si="164"/>
        <v>-16702427453998.561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-16702427453998.561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-69593447724.994003</v>
      </c>
      <c r="L4116" s="444">
        <f t="shared" ca="1" si="164"/>
        <v>-16772020901723.555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-16772020901723.555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-69883420423.848145</v>
      </c>
      <c r="L4117" s="444">
        <f t="shared" ca="1" si="164"/>
        <v>-16841904322147.402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-16841904322147.402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-70174601342.280838</v>
      </c>
      <c r="L4118" s="444">
        <f t="shared" ca="1" si="164"/>
        <v>-16912078923489.684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-16912078923489.684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-70466995514.540359</v>
      </c>
      <c r="L4119" s="444">
        <f t="shared" ca="1" si="164"/>
        <v>-16982545919004.225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-16982545919004.225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-70760607995.850937</v>
      </c>
      <c r="L4120" s="444">
        <f t="shared" ca="1" si="164"/>
        <v>-17053306527000.076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-17053306527000.076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-71055443862.50032</v>
      </c>
      <c r="L4121" s="444">
        <f t="shared" ca="1" si="164"/>
        <v>-17124361970862.576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-17124361970862.576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-71351508211.927399</v>
      </c>
      <c r="L4122" s="444">
        <f t="shared" ca="1" si="164"/>
        <v>-17195713479074.504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-17195713479074.504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-71648806162.810425</v>
      </c>
      <c r="L4123" s="444">
        <f t="shared" ca="1" si="164"/>
        <v>-17267362285237.314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-17267362285237.314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-71947342855.155472</v>
      </c>
      <c r="L4124" s="444">
        <f t="shared" ca="1" si="164"/>
        <v>-17339309628092.471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-17339309628092.471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-72247123450.3853</v>
      </c>
      <c r="L4125" s="444">
        <f t="shared" ca="1" si="164"/>
        <v>-17411556751542.855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-17411556751542.855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-72548153131.428558</v>
      </c>
      <c r="L4126" s="444">
        <f t="shared" ca="1" si="164"/>
        <v>-17484104904674.283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-17484104904674.283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-72850437102.809525</v>
      </c>
      <c r="L4127" s="444">
        <f t="shared" ca="1" si="164"/>
        <v>-17556955341777.092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-17556955341777.092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-73153980590.737885</v>
      </c>
      <c r="L4128" s="444">
        <f t="shared" ca="1" si="164"/>
        <v>-17630109322367.828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-17630109322367.828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-73458788843.19928</v>
      </c>
      <c r="L4129" s="444">
        <f t="shared" ca="1" si="164"/>
        <v>-17703568111211.027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-17703568111211.027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-73764867130.045944</v>
      </c>
      <c r="L4130" s="444">
        <f t="shared" ca="1" si="164"/>
        <v>-17777332978341.074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-17777332978341.074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-74072220743.087814</v>
      </c>
      <c r="L4131" s="444">
        <f t="shared" ca="1" si="164"/>
        <v>-17851405199084.16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-17851405199084.16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-74380854996.184006</v>
      </c>
      <c r="L4132" s="444">
        <f t="shared" ca="1" si="164"/>
        <v>-17925786054080.344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-17925786054080.344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-74690775225.334763</v>
      </c>
      <c r="L4133" s="444">
        <f t="shared" ca="1" si="164"/>
        <v>-18000476829305.68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-18000476829305.68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-75001986788.773666</v>
      </c>
      <c r="L4134" s="444">
        <f t="shared" ca="1" si="164"/>
        <v>-18075478816094.453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-18075478816094.453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-75314495067.060226</v>
      </c>
      <c r="L4135" s="444">
        <f t="shared" ca="1" si="164"/>
        <v>-18150793311161.512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-18150793311161.512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-75628305463.172958</v>
      </c>
      <c r="L4136" s="444">
        <f t="shared" ca="1" si="164"/>
        <v>-18226421616624.684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-18226421616624.684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-75943423402.602844</v>
      </c>
      <c r="L4137" s="444">
        <f t="shared" ca="1" si="164"/>
        <v>-18302365040027.285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-18302365040027.285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-76259854333.447021</v>
      </c>
      <c r="L4138" s="444">
        <f t="shared" ca="1" si="164"/>
        <v>-18378624894360.73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-18378624894360.73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-76577603726.503036</v>
      </c>
      <c r="L4139" s="444">
        <f t="shared" ca="1" si="164"/>
        <v>-18455202498087.234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-18455202498087.234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-76896677075.36348</v>
      </c>
      <c r="L4140" s="444">
        <f t="shared" ca="1" si="164"/>
        <v>-18532099175162.598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-18532099175162.598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-77217079896.510818</v>
      </c>
      <c r="L4141" s="444">
        <f t="shared" ca="1" si="164"/>
        <v>-18609316255059.109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-18609316255059.109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-77538817729.412949</v>
      </c>
      <c r="L4142" s="444">
        <f t="shared" ca="1" si="164"/>
        <v>-18686855072788.523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-18686855072788.523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-77861896136.618851</v>
      </c>
      <c r="L4143" s="444">
        <f t="shared" ca="1" si="164"/>
        <v>-18764716968925.141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-18764716968925.141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-78186320703.854752</v>
      </c>
      <c r="L4144" s="444">
        <f t="shared" ca="1" si="164"/>
        <v>-18842903289628.996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-18842903289628.996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-78512097040.120819</v>
      </c>
      <c r="L4145" s="444">
        <f t="shared" ca="1" si="164"/>
        <v>-18921415386669.117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-18921415386669.117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-78839230777.787994</v>
      </c>
      <c r="L4146" s="444">
        <f t="shared" ca="1" si="164"/>
        <v>-19000254617446.906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-19000254617446.906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-79167727572.695435</v>
      </c>
      <c r="L4147" s="444">
        <f t="shared" ca="1" si="164"/>
        <v>-19079422345019.602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-19079422345019.602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-79497593104.248337</v>
      </c>
      <c r="L4148" s="444">
        <f t="shared" ca="1" si="164"/>
        <v>-19158919938123.852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-19158919938123.852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-79828833075.516052</v>
      </c>
      <c r="L4149" s="444">
        <f t="shared" ca="1" si="164"/>
        <v>-19238748771199.367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-19238748771199.367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-80161453213.330688</v>
      </c>
      <c r="L4150" s="444">
        <f t="shared" ca="1" si="164"/>
        <v>-19318910224412.699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-19318910224412.699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-80495459268.386246</v>
      </c>
      <c r="L4151" s="444">
        <f t="shared" ca="1" si="164"/>
        <v>-19399405683681.086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-19399405683681.086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-80830857015.33786</v>
      </c>
      <c r="L4152" s="444">
        <f t="shared" ca="1" si="164"/>
        <v>-19480236540696.422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-19480236540696.422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-81167652252.901764</v>
      </c>
      <c r="L4153" s="444">
        <f t="shared" ca="1" si="164"/>
        <v>-19561404192949.324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-19561404192949.324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-81505850803.955521</v>
      </c>
      <c r="L4154" s="444">
        <f t="shared" ca="1" si="164"/>
        <v>-19642910043753.281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-19642910043753.281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-81845458515.638672</v>
      </c>
      <c r="L4155" s="444">
        <f t="shared" ca="1" si="164"/>
        <v>-19724755502268.922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-19724755502268.922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-82186481259.453842</v>
      </c>
      <c r="L4156" s="444">
        <f t="shared" ca="1" si="164"/>
        <v>-19806941983528.375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-19806941983528.375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-82528924931.368225</v>
      </c>
      <c r="L4157" s="444">
        <f t="shared" ca="1" si="164"/>
        <v>-19889470908459.742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-19889470908459.742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-82872795451.915588</v>
      </c>
      <c r="L4158" s="444">
        <f t="shared" ca="1" si="164"/>
        <v>-19972343703911.656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-19972343703911.656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-83218098766.298569</v>
      </c>
      <c r="L4159" s="444">
        <f t="shared" ca="1" si="164"/>
        <v>-20055561802677.953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-20055561802677.953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-83564840844.49147</v>
      </c>
      <c r="L4160" s="444">
        <f t="shared" ca="1" si="164"/>
        <v>-20139126643522.445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-20139126643522.445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-83913027681.343521</v>
      </c>
      <c r="L4161" s="444">
        <f t="shared" ca="1" si="164"/>
        <v>-20223039671203.789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-20223039671203.789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-84262665296.682449</v>
      </c>
      <c r="L4162" s="444">
        <f t="shared" ca="1" si="164"/>
        <v>-20307302336500.473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-20307302336500.473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-84613759735.41864</v>
      </c>
      <c r="L4163" s="444">
        <f t="shared" ca="1" si="164"/>
        <v>-20391916096235.891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-20391916096235.891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-84966317067.649536</v>
      </c>
      <c r="L4164" s="444">
        <f t="shared" ca="1" si="164"/>
        <v>-20476882413303.539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-20476882413303.539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-85320343388.76474</v>
      </c>
      <c r="L4165" s="444">
        <f t="shared" ca="1" si="164"/>
        <v>-20562202756692.305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-20562202756692.305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-85675844819.55127</v>
      </c>
      <c r="L4166" s="444">
        <f t="shared" ca="1" si="164"/>
        <v>-20647878601511.855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-20647878601511.855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-86032827506.299393</v>
      </c>
      <c r="L4167" s="444">
        <f t="shared" ca="1" si="164"/>
        <v>-20733911429018.156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-20733911429018.156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-86391297620.908981</v>
      </c>
      <c r="L4168" s="444">
        <f t="shared" ca="1" si="164"/>
        <v>-20820302726639.066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-20820302726639.066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-86751261360.996109</v>
      </c>
      <c r="L4169" s="444">
        <f t="shared" ca="1" si="164"/>
        <v>-20907053988000.063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-20907053988000.063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-87112724950.000259</v>
      </c>
      <c r="L4170" s="444">
        <f t="shared" ca="1" si="164"/>
        <v>-20994166712950.063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-20994166712950.063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-87475694637.291931</v>
      </c>
      <c r="L4171" s="444">
        <f t="shared" ca="1" si="164"/>
        <v>-21081642407587.355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-21081642407587.355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-87840176698.28064</v>
      </c>
      <c r="L4172" s="444">
        <f t="shared" ca="1" si="164"/>
        <v>-21169482584285.637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-21169482584285.637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-88206177434.523483</v>
      </c>
      <c r="L4173" s="444">
        <f t="shared" ca="1" si="164"/>
        <v>-21257688761720.16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-21257688761720.16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-88573703173.834</v>
      </c>
      <c r="L4174" s="444">
        <f t="shared" ca="1" si="164"/>
        <v>-21346262464893.996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-21346262464893.996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-88942760270.391647</v>
      </c>
      <c r="L4175" s="444">
        <f t="shared" ca="1" si="164"/>
        <v>-21435205225164.387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-21435205225164.387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-89313355104.851608</v>
      </c>
      <c r="L4176" s="444">
        <f t="shared" ca="1" si="164"/>
        <v>-21524518580269.238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-21524518580269.238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-89685494084.455154</v>
      </c>
      <c r="L4177" s="444">
        <f t="shared" ca="1" si="164"/>
        <v>-21614204074353.695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-21614204074353.695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-90059183643.140396</v>
      </c>
      <c r="L4178" s="444">
        <f t="shared" ca="1" si="164"/>
        <v>-21704263257996.836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-21704263257996.836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-90434430241.653488</v>
      </c>
      <c r="L4179" s="444">
        <f t="shared" ca="1" si="164"/>
        <v>-21794697688238.488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-21794697688238.488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-90811240367.66037</v>
      </c>
      <c r="L4180" s="444">
        <f t="shared" ca="1" si="164"/>
        <v>-21885508928606.148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-21885508928606.148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-91189620535.858948</v>
      </c>
      <c r="L4181" s="444">
        <f t="shared" ca="1" si="164"/>
        <v>-21976698549142.008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-21976698549142.008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-91569577288.091705</v>
      </c>
      <c r="L4182" s="444">
        <f t="shared" ca="1" si="164"/>
        <v>-22068268126430.098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-22068268126430.098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-91951117193.45874</v>
      </c>
      <c r="L4183" s="444">
        <f t="shared" ca="1" si="164"/>
        <v>-22160219243623.555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-22160219243623.555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-92334246848.431473</v>
      </c>
      <c r="L4184" s="444">
        <f t="shared" ca="1" si="164"/>
        <v>-22252553490471.984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-22252553490471.984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-92718972876.966599</v>
      </c>
      <c r="L4185" s="444">
        <f t="shared" ca="1" si="164"/>
        <v>-22345272463348.949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-22345272463348.949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-93105301930.620621</v>
      </c>
      <c r="L4186" s="444">
        <f t="shared" ca="1" si="164"/>
        <v>-22438377765279.57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-22438377765279.57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-93493240688.664871</v>
      </c>
      <c r="L4187" s="444">
        <f t="shared" ca="1" si="164"/>
        <v>-22531871005968.234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-22531871005968.234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-93882795858.200974</v>
      </c>
      <c r="L4188" s="444">
        <f t="shared" ca="1" si="164"/>
        <v>-22625753801826.434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-22625753801826.434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-94273974174.27681</v>
      </c>
      <c r="L4189" s="444">
        <f t="shared" ca="1" si="164"/>
        <v>-22720027776000.711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-22720027776000.711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-94666782400.00296</v>
      </c>
      <c r="L4190" s="444">
        <f t="shared" ca="1" si="164"/>
        <v>-22814694558400.715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-22814694558400.715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-95061227326.669647</v>
      </c>
      <c r="L4191" s="444">
        <f t="shared" ca="1" si="164"/>
        <v>-22909755785727.383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-22909755785727.383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-95457315773.86409</v>
      </c>
      <c r="L4192" s="444">
        <f t="shared" ca="1" si="164"/>
        <v>-23005213101501.246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-23005213101501.246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-95855054589.588531</v>
      </c>
      <c r="L4193" s="444">
        <f t="shared" ca="1" si="164"/>
        <v>-23101068156090.836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-23101068156090.836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-96254450650.378479</v>
      </c>
      <c r="L4194" s="444">
        <f t="shared" ca="1" si="164"/>
        <v>-23197322606741.215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-23197322606741.215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-96655510861.421722</v>
      </c>
      <c r="L4195" s="444">
        <f t="shared" ca="1" si="164"/>
        <v>-23293978117602.637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-23293978117602.637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-97058242156.677658</v>
      </c>
      <c r="L4196" s="444">
        <f t="shared" ca="1" si="164"/>
        <v>-23391036359759.313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-23391036359759.313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-97462651498.997131</v>
      </c>
      <c r="L4197" s="444">
        <f t="shared" ca="1" si="164"/>
        <v>-23488499011258.309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-23488499011258.309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-97868745880.24295</v>
      </c>
      <c r="L4198" s="444">
        <f t="shared" ca="1" si="164"/>
        <v>-23586367757138.551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-23586367757138.551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-98276532321.410629</v>
      </c>
      <c r="L4199" s="444">
        <f t="shared" ca="1" si="164"/>
        <v>-23684644289459.961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-23684644289459.961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-98686017872.749832</v>
      </c>
      <c r="L4200" s="444">
        <f t="shared" ca="1" si="164"/>
        <v>-23783330307332.711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-23783330307332.711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-99097209613.886292</v>
      </c>
      <c r="L4201" s="444">
        <f t="shared" ca="1" si="164"/>
        <v>-23882427516946.598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-23882427516946.598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-99510114653.944153</v>
      </c>
      <c r="L4202" s="444">
        <f t="shared" ca="1" si="164"/>
        <v>-23981937631600.543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-23981937631600.543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-99924740131.66893</v>
      </c>
      <c r="L4203" s="444">
        <f t="shared" ca="1" si="164"/>
        <v>-24081862371732.211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-24081862371732.211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-100341093215.55087</v>
      </c>
      <c r="L4204" s="444">
        <f t="shared" ca="1" si="164"/>
        <v>-24182203464947.762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-24182203464947.762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-100759181103.94901</v>
      </c>
      <c r="L4205" s="444">
        <f t="shared" ca="1" si="164"/>
        <v>-24282962646051.711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-24282962646051.711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-101179011025.21545</v>
      </c>
      <c r="L4206" s="444">
        <f t="shared" ca="1" si="164"/>
        <v>-24384141657076.926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-24384141657076.926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-101600590237.82053</v>
      </c>
      <c r="L4207" s="444">
        <f t="shared" ca="1" si="164"/>
        <v>-24485742247314.746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-24485742247314.746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-102023926030.4781</v>
      </c>
      <c r="L4208" s="444">
        <f t="shared" ca="1" si="164"/>
        <v>-24587766173345.223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-24587766173345.223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-102449025722.27176</v>
      </c>
      <c r="L4209" s="444">
        <f t="shared" ca="1" si="164"/>
        <v>-24690215199067.496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-24690215199067.496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-102875896662.78123</v>
      </c>
      <c r="L4210" s="444">
        <f t="shared" ca="1" si="164"/>
        <v>-24793091095730.277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-24793091095730.277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-103304546232.20949</v>
      </c>
      <c r="L4211" s="444">
        <f t="shared" ca="1" si="164"/>
        <v>-24896395641962.488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-24896395641962.488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-103734981841.51036</v>
      </c>
      <c r="L4212" s="444">
        <f t="shared" ca="1" si="164"/>
        <v>-25000130623804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-25000130623804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-104167210932.51666</v>
      </c>
      <c r="L4213" s="444">
        <f t="shared" ca="1" si="164"/>
        <v>-25104297834736.516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-25104297834736.516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-104601240978.06882</v>
      </c>
      <c r="L4214" s="444">
        <f t="shared" ca="1" si="164"/>
        <v>-25208899075714.586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-25208899075714.586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-105037079482.1441</v>
      </c>
      <c r="L4215" s="444">
        <f t="shared" ca="1" si="164"/>
        <v>-25313936155196.73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-25313936155196.73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-105474733979.98637</v>
      </c>
      <c r="L4216" s="444">
        <f t="shared" ca="1" si="164"/>
        <v>-25419410889176.719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-25419410889176.719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-105914212038.23633</v>
      </c>
      <c r="L4217" s="444">
        <f t="shared" ca="1" si="164"/>
        <v>-25525325101214.953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-25525325101214.953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-106355521255.0623</v>
      </c>
      <c r="L4218" s="444">
        <f t="shared" ca="1" si="164"/>
        <v>-25631680622470.016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-25631680622470.016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-106798669260.29173</v>
      </c>
      <c r="L4219" s="444">
        <f t="shared" ca="1" si="164"/>
        <v>-25738479291730.309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-25738479291730.309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-107243663715.54295</v>
      </c>
      <c r="L4220" s="444">
        <f t="shared" ca="1" si="164"/>
        <v>-25845722955445.852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-25845722955445.852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-107690512314.35771</v>
      </c>
      <c r="L4221" s="444">
        <f t="shared" ca="1" si="164"/>
        <v>-25953413467760.211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-25953413467760.211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-108139222782.33421</v>
      </c>
      <c r="L4222" s="444">
        <f t="shared" ca="1" si="164"/>
        <v>-26061552690542.547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-26061552690542.547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-108589802877.2606</v>
      </c>
      <c r="L4223" s="444">
        <f t="shared" ca="1" si="164"/>
        <v>-26170142493419.809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-26170142493419.809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-109042260389.24921</v>
      </c>
      <c r="L4224" s="444">
        <f t="shared" ca="1" si="164"/>
        <v>-26279184753809.059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-26279184753809.059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-109496603140.87108</v>
      </c>
      <c r="L4225" s="444">
        <f t="shared" ca="1" si="164"/>
        <v>-26388681356949.93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-26388681356949.93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-109952838987.29137</v>
      </c>
      <c r="L4226" s="444">
        <f t="shared" ca="1" si="164"/>
        <v>-26498634195937.223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-26498634195937.223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-110410975816.40509</v>
      </c>
      <c r="L4227" s="444">
        <f t="shared" ca="1" si="164"/>
        <v>-26609045171753.629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-26609045171753.629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-110871021548.97345</v>
      </c>
      <c r="L4228" s="444">
        <f t="shared" ca="1" si="164"/>
        <v>-26719916193302.602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-26719916193302.602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-111332984138.76083</v>
      </c>
      <c r="L4229" s="444">
        <f t="shared" ca="1" si="164"/>
        <v>-26831249177441.363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-26831249177441.363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-111796871572.67235</v>
      </c>
      <c r="L4230" s="444">
        <f t="shared" ca="1" si="164"/>
        <v>-26943046049014.035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-26943046049014.035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-112262691870.89182</v>
      </c>
      <c r="L4231" s="444">
        <f t="shared" ca="1" si="164"/>
        <v>-27055308740884.926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-27055308740884.926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-112730453087.02052</v>
      </c>
      <c r="L4232" s="444">
        <f t="shared" ca="1" si="164"/>
        <v>-27168039193971.945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-27168039193971.945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-113200163308.21643</v>
      </c>
      <c r="L4233" s="444">
        <f t="shared" ca="1" si="164"/>
        <v>-27281239357280.16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-27281239357280.16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-113671830655.334</v>
      </c>
      <c r="L4234" s="444">
        <f t="shared" ca="1" si="164"/>
        <v>-27394911187935.496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-27394911187935.496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-114145463283.06456</v>
      </c>
      <c r="L4235" s="444">
        <f t="shared" ca="1" si="164"/>
        <v>-27509056651218.563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-27509056651218.563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-114621069380.07735</v>
      </c>
      <c r="L4236" s="444">
        <f t="shared" ca="1" si="164"/>
        <v>-27623677720598.641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-27623677720598.641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-115098657169.161</v>
      </c>
      <c r="L4237" s="444">
        <f t="shared" ca="1" si="164"/>
        <v>-27738776377767.801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-27738776377767.801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-115578234907.36583</v>
      </c>
      <c r="L4238" s="444">
        <f t="shared" ca="1" si="164"/>
        <v>-27854354612675.168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-27854354612675.168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-116059810886.14653</v>
      </c>
      <c r="L4239" s="444">
        <f t="shared" ca="1" si="164"/>
        <v>-27970414423561.316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-27970414423561.316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-116543393431.50548</v>
      </c>
      <c r="L4240" s="444">
        <f t="shared" ca="1" si="164"/>
        <v>-28086957816992.82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-28086957816992.82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-117028990904.13675</v>
      </c>
      <c r="L4241" s="444">
        <f t="shared" ca="1" si="164"/>
        <v>-28203986807896.957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-28203986807896.957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-117516611699.57063</v>
      </c>
      <c r="L4242" s="444">
        <f t="shared" ca="1" si="164"/>
        <v>-28321503419596.527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-28321503419596.527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-118006264248.31886</v>
      </c>
      <c r="L4243" s="444">
        <f t="shared" ca="1" si="164"/>
        <v>-28439509683844.848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-28439509683844.848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-118497957016.0202</v>
      </c>
      <c r="L4244" s="444">
        <f t="shared" ca="1" si="164"/>
        <v>-28558007640860.867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-28558007640860.867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-118991698503.58693</v>
      </c>
      <c r="L4245" s="444">
        <f t="shared" ca="1" si="164"/>
        <v>-28676999339364.453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-28676999339364.453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-119487497247.3519</v>
      </c>
      <c r="L4246" s="444">
        <f t="shared" ca="1" si="164"/>
        <v>-28796486836611.805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-28796486836611.805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-119985361819.21585</v>
      </c>
      <c r="L4247" s="444">
        <f t="shared" ca="1" si="164"/>
        <v>-28916472198431.02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-28916472198431.02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-120485300826.79591</v>
      </c>
      <c r="L4248" s="444">
        <f t="shared" ca="1" si="164"/>
        <v>-29036957499257.816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-29036957499257.816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-120987322913.57425</v>
      </c>
      <c r="L4249" s="444">
        <f t="shared" ca="1" si="164"/>
        <v>-29157944822171.391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-29157944822171.391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-121491436759.04745</v>
      </c>
      <c r="L4250" s="444">
        <f t="shared" ca="1" si="164"/>
        <v>-29279436258930.438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-29279436258930.438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-121997651078.8768</v>
      </c>
      <c r="L4251" s="444">
        <f t="shared" ca="1" si="164"/>
        <v>-29401433910009.313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-29401433910009.313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-122505974625.0388</v>
      </c>
      <c r="L4252" s="444">
        <f t="shared" ca="1" si="164"/>
        <v>-29523939884634.352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-29523939884634.352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-123016416185.97644</v>
      </c>
      <c r="L4253" s="444">
        <f t="shared" ca="1" si="164"/>
        <v>-29646956300820.328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-29646956300820.328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-123528984586.75139</v>
      </c>
      <c r="L4254" s="444">
        <f t="shared" ca="1" si="164"/>
        <v>-29770485285407.078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-29770485285407.078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-124043688689.19615</v>
      </c>
      <c r="L4255" s="444">
        <f t="shared" ca="1" si="164"/>
        <v>-29894528974096.273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-29894528974096.273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-124560537392.06779</v>
      </c>
      <c r="L4256" s="444">
        <f t="shared" ca="1" si="164"/>
        <v>-30019089511488.34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-30019089511488.34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-125079539631.20142</v>
      </c>
      <c r="L4257" s="444">
        <f t="shared" ca="1" si="164"/>
        <v>-30144169051119.543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-30144169051119.543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-125600704379.66476</v>
      </c>
      <c r="L4258" s="444">
        <f t="shared" ca="1" si="164"/>
        <v>-30269769755499.207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-30269769755499.207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-126124040647.91338</v>
      </c>
      <c r="L4259" s="444">
        <f t="shared" ca="1" si="164"/>
        <v>-30395893796147.121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-30395893796147.121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-126649557483.94633</v>
      </c>
      <c r="L4260" s="444">
        <f t="shared" ca="1" si="164"/>
        <v>-30522543353631.066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-30522543353631.066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-127177263973.46277</v>
      </c>
      <c r="L4261" s="444">
        <f t="shared" ca="1" si="164"/>
        <v>-30649720617604.527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-30649720617604.527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-127707169240.01884</v>
      </c>
      <c r="L4262" s="444">
        <f t="shared" ca="1" si="164"/>
        <v>-30777427786844.547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-30777427786844.547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-128239282445.18561</v>
      </c>
      <c r="L4263" s="444">
        <f t="shared" ca="1" si="164"/>
        <v>-30905667069289.734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-30905667069289.734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-128773612788.70721</v>
      </c>
      <c r="L4264" s="444">
        <f t="shared" ca="1" si="164"/>
        <v>-31034440682078.441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-31034440682078.441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-129310169508.66019</v>
      </c>
      <c r="L4265" s="444">
        <f t="shared" ca="1" si="164"/>
        <v>-31163750851587.102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-31163750851587.102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-129848961881.61292</v>
      </c>
      <c r="L4266" s="444">
        <f t="shared" ca="1" si="164"/>
        <v>-31293599813468.715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-31293599813468.715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-130389999222.78633</v>
      </c>
      <c r="L4267" s="444">
        <f t="shared" ca="1" si="164"/>
        <v>-31423989812691.5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-31423989812691.5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-130933290886.21458</v>
      </c>
      <c r="L4268" s="444">
        <f t="shared" ca="1" si="164"/>
        <v>-31554923103577.715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-31554923103577.715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-131478846264.90715</v>
      </c>
      <c r="L4269" s="444">
        <f t="shared" ca="1" si="164"/>
        <v>-31686401949842.621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-31686401949842.621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-132026674791.01093</v>
      </c>
      <c r="L4270" s="444">
        <f t="shared" ca="1" si="164"/>
        <v>-31818428624633.633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-31818428624633.633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-132576785935.97348</v>
      </c>
      <c r="L4271" s="444">
        <f t="shared" ca="1" si="164"/>
        <v>-31951005410569.605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-31951005410569.605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-133129189210.70668</v>
      </c>
      <c r="L4272" s="444">
        <f t="shared" ca="1" si="164"/>
        <v>-32084134599780.313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-32084134599780.313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-133683894165.7513</v>
      </c>
      <c r="L4273" s="444">
        <f t="shared" ca="1" si="164"/>
        <v>-32217818493946.063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-32217818493946.063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-134240910391.44193</v>
      </c>
      <c r="L4274" s="444">
        <f t="shared" ca="1" si="164"/>
        <v>-32352059404337.504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-32352059404337.504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-134800247518.07294</v>
      </c>
      <c r="L4275" s="444">
        <f t="shared" ca="1" si="164"/>
        <v>-32486859651855.578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-32486859651855.578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-135361915216.06491</v>
      </c>
      <c r="L4276" s="444">
        <f t="shared" ca="1" si="164"/>
        <v>-32622221567071.645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-32622221567071.645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-135925923196.13185</v>
      </c>
      <c r="L4277" s="444">
        <f t="shared" ca="1" si="164"/>
        <v>-32758147490267.777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-32758147490267.777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-136492281209.44905</v>
      </c>
      <c r="L4278" s="444">
        <f t="shared" ca="1" si="164"/>
        <v>-32894639771477.227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-32894639771477.227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-137060999047.82179</v>
      </c>
      <c r="L4279" s="444">
        <f t="shared" ca="1" si="164"/>
        <v>-33031700770525.047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-33031700770525.047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-137632086543.85437</v>
      </c>
      <c r="L4280" s="444">
        <f t="shared" ca="1" si="164"/>
        <v>-33169332857068.902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-33169332857068.902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-138205553571.12042</v>
      </c>
      <c r="L4281" s="444">
        <f t="shared" ca="1" si="164"/>
        <v>-33307538410640.023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-33307538410640.023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-138781410044.33344</v>
      </c>
      <c r="L4282" s="444">
        <f t="shared" ca="1" si="164"/>
        <v>-33446319820684.355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-33446319820684.355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-139359665919.51816</v>
      </c>
      <c r="L4283" s="444">
        <f t="shared" ca="1" si="164"/>
        <v>-33585679486603.875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-33585679486603.875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-139940331194.1828</v>
      </c>
      <c r="L4284" s="444">
        <f t="shared" ca="1" si="164"/>
        <v>-33725619817798.059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-33725619817798.059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-140523415907.49191</v>
      </c>
      <c r="L4285" s="444">
        <f t="shared" ca="1" si="164"/>
        <v>-33866143233705.551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-33866143233705.551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-141108930140.43979</v>
      </c>
      <c r="L4286" s="444">
        <f t="shared" ca="1" si="164"/>
        <v>-34007252163845.992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-34007252163845.992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-141696884016.02496</v>
      </c>
      <c r="L4287" s="444">
        <f t="shared" ca="1" si="164"/>
        <v>-34148949047862.016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-34148949047862.016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-142287287699.42505</v>
      </c>
      <c r="L4288" s="444">
        <f t="shared" ca="1" si="164"/>
        <v>-34291236335561.441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-34291236335561.441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-142880151398.17267</v>
      </c>
      <c r="L4289" s="444">
        <f t="shared" ca="1" si="164"/>
        <v>-34434116486959.613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-34434116486959.613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-143475485362.33173</v>
      </c>
      <c r="L4290" s="444">
        <f t="shared" ca="1" si="164"/>
        <v>-34577591972321.945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-34577591972321.945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-144073299884.67474</v>
      </c>
      <c r="L4291" s="444">
        <f t="shared" ca="1" si="164"/>
        <v>-34721665272206.621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-34721665272206.621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-144673605300.8609</v>
      </c>
      <c r="L4292" s="444">
        <f t="shared" ca="1" si="164"/>
        <v>-34866338877507.48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-34866338877507.48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-145276411989.6145</v>
      </c>
      <c r="L4293" s="444">
        <f t="shared" ca="1" si="164"/>
        <v>-35011615289497.094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-35011615289497.094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-145881730372.90454</v>
      </c>
      <c r="L4294" s="444">
        <f t="shared" ca="1" si="164"/>
        <v>-35157497019870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-35157497019870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-146489570916.125</v>
      </c>
      <c r="L4295" s="444">
        <f t="shared" ca="1" si="164"/>
        <v>-35303986590786.125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-35303986590786.125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-147099944128.27551</v>
      </c>
      <c r="L4296" s="444">
        <f t="shared" ca="1" si="164"/>
        <v>-35451086534914.398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-35451086534914.398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-147712860562.14331</v>
      </c>
      <c r="L4297" s="444">
        <f t="shared" ca="1" si="164"/>
        <v>-35598799395476.539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-35598799395476.539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-148328330814.48557</v>
      </c>
      <c r="L4298" s="444">
        <f t="shared" ca="1" si="164"/>
        <v>-35747127726291.023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-35747127726291.023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-148946365526.21259</v>
      </c>
      <c r="L4299" s="444">
        <f t="shared" ca="1" si="164"/>
        <v>-35896074091817.234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-35896074091817.234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-149566975382.57181</v>
      </c>
      <c r="L4300" s="444">
        <f t="shared" ca="1" si="164"/>
        <v>-36045641067199.805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-36045641067199.805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-150190171113.33252</v>
      </c>
      <c r="L4301" s="444">
        <f t="shared" ca="1" si="164"/>
        <v>-36195831238313.141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-36195831238313.141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-150815963492.97141</v>
      </c>
      <c r="L4302" s="444">
        <f t="shared" ca="1" si="164"/>
        <v>-36346647201806.109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-36346647201806.109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-151444363340.8588</v>
      </c>
      <c r="L4303" s="444">
        <f t="shared" ca="1" si="164"/>
        <v>-36498091565146.969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-36498091565146.969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-152075381521.44571</v>
      </c>
      <c r="L4304" s="444">
        <f t="shared" ca="1" si="164"/>
        <v>-36650166946668.414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-36650166946668.414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-152709028944.45172</v>
      </c>
      <c r="L4305" s="444">
        <f t="shared" ca="1" si="164"/>
        <v>-36802875975612.867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-36802875975612.867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-153345316565.05362</v>
      </c>
      <c r="L4306" s="444">
        <f t="shared" ca="1" si="164"/>
        <v>-36956221292177.922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-36956221292177.922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-153984255384.07468</v>
      </c>
      <c r="L4307" s="444">
        <f t="shared" ca="1" si="164"/>
        <v>-37110205547562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-37110205547562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-154625856448.17499</v>
      </c>
      <c r="L4308" s="444">
        <f t="shared" ca="1" si="164"/>
        <v>-37264831404010.172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-37264831404010.172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-155270130850.04239</v>
      </c>
      <c r="L4309" s="444">
        <f t="shared" ca="1" si="164"/>
        <v>-37420101534860.211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-37420101534860.211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-155917089728.5842</v>
      </c>
      <c r="L4310" s="444">
        <f t="shared" ca="1" si="164"/>
        <v>-37576018624588.797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-37576018624588.797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-156566744269.12</v>
      </c>
      <c r="L4311" s="444">
        <f t="shared" ca="1" si="164"/>
        <v>-37732585368857.914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-37732585368857.914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-157219105703.57465</v>
      </c>
      <c r="L4312" s="444">
        <f t="shared" ca="1" si="164"/>
        <v>-37889804474561.492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-37889804474561.492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-157874185310.67288</v>
      </c>
      <c r="L4313" s="444">
        <f t="shared" ca="1" si="164"/>
        <v>-38047678659872.164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-38047678659872.164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-158531994416.134</v>
      </c>
      <c r="L4314" s="444">
        <f t="shared" ca="1" si="164"/>
        <v>-38206210654288.297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-38206210654288.297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-159192544392.86789</v>
      </c>
      <c r="L4315" s="444">
        <f t="shared" ca="1" si="164"/>
        <v>-38365403198681.164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-38365403198681.164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-159855846661.17151</v>
      </c>
      <c r="L4316" s="444">
        <f t="shared" ca="1" si="164"/>
        <v>-38525259045342.336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-38525259045342.336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-160521912688.92639</v>
      </c>
      <c r="L4317" s="444">
        <f t="shared" ca="1" si="164"/>
        <v>-38685780958031.266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-38685780958031.266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-161190753991.79694</v>
      </c>
      <c r="L4318" s="444">
        <f t="shared" ca="1" si="164"/>
        <v>-38846971712023.063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-38846971712023.063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-161862382133.42941</v>
      </c>
      <c r="L4319" s="444">
        <f t="shared" ca="1" si="164"/>
        <v>-39008834094156.492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-39008834094156.492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-162536808725.65204</v>
      </c>
      <c r="L4320" s="444">
        <f t="shared" ca="1" si="164"/>
        <v>-39171370902882.141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-39171370902882.141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-163214045428.6756</v>
      </c>
      <c r="L4321" s="444">
        <f t="shared" ca="1" si="164"/>
        <v>-39334584948310.813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-39334584948310.813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-163894103951.29504</v>
      </c>
      <c r="L4322" s="444">
        <f t="shared" ca="1" si="164"/>
        <v>-39498479052262.109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-39498479052262.109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-164576996051.09213</v>
      </c>
      <c r="L4323" s="444">
        <f t="shared" ca="1" si="164"/>
        <v>-39663056048313.203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-39663056048313.203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-165262733534.63834</v>
      </c>
      <c r="L4324" s="444">
        <f t="shared" ca="1" si="164"/>
        <v>-39828318781847.844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-39828318781847.844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-165951328257.69934</v>
      </c>
      <c r="L4325" s="444">
        <f t="shared" ca="1" si="164"/>
        <v>-39994270110105.547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-39994270110105.547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-166642792125.43979</v>
      </c>
      <c r="L4326" s="444">
        <f t="shared" ca="1" si="164"/>
        <v>-40160912902230.984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-40160912902230.984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-167337137092.62909</v>
      </c>
      <c r="L4327" s="444">
        <f t="shared" ca="1" si="164"/>
        <v>-40328250039323.617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-40328250039323.617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-168034375163.84839</v>
      </c>
      <c r="L4328" s="444">
        <f t="shared" ca="1" si="164"/>
        <v>-40496284414487.469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-40496284414487.469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-168734518393.69778</v>
      </c>
      <c r="L4329" s="444">
        <f t="shared" ca="1" si="164"/>
        <v>-40665018932881.164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-40665018932881.164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-169437578887.00485</v>
      </c>
      <c r="L4330" s="444">
        <f t="shared" ca="1" si="164"/>
        <v>-40834456511768.172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-40834456511768.172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-170143568799.03406</v>
      </c>
      <c r="L4331" s="444">
        <f t="shared" ca="1" si="164"/>
        <v>-41004600080567.203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-41004600080567.203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-170852500335.69669</v>
      </c>
      <c r="L4332" s="444">
        <f t="shared" ca="1" si="164"/>
        <v>-41175452580902.898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-41175452580902.898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-171564385753.76208</v>
      </c>
      <c r="L4333" s="444">
        <f t="shared" ca="1" si="164"/>
        <v>-41347016966656.664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-41347016966656.664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-172279237361.06943</v>
      </c>
      <c r="L4334" s="444">
        <f t="shared" ca="1" si="164"/>
        <v>-41519296204017.734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-41519296204017.734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-172997067516.74057</v>
      </c>
      <c r="L4335" s="444">
        <f t="shared" ca="1" si="164"/>
        <v>-41692293271534.477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-41692293271534.477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-173717888631.39365</v>
      </c>
      <c r="L4336" s="444">
        <f t="shared" ca="1" si="164"/>
        <v>-41866011160165.867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-41866011160165.867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-174441713167.35779</v>
      </c>
      <c r="L4337" s="444">
        <f t="shared" ca="1" si="164"/>
        <v>-42040452873333.227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-42040452873333.227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-175168553638.88843</v>
      </c>
      <c r="L4338" s="444">
        <f t="shared" ca="1" si="164"/>
        <v>-42215621426972.117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-42215621426972.117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-175898422612.38382</v>
      </c>
      <c r="L4339" s="444">
        <f t="shared" ca="1" si="164"/>
        <v>-42391519849584.5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-42391519849584.5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-176631332706.60208</v>
      </c>
      <c r="L4340" s="444">
        <f t="shared" ca="1" si="164"/>
        <v>-42568151182291.102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-42568151182291.102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-177367296592.87958</v>
      </c>
      <c r="L4341" s="444">
        <f t="shared" ca="1" si="164"/>
        <v>-42745518478883.984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-42745518478883.984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-178106326995.34995</v>
      </c>
      <c r="L4342" s="444">
        <f t="shared" ca="1" si="164"/>
        <v>-42923624805879.336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-42923624805879.336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-178848436691.16391</v>
      </c>
      <c r="L4343" s="444">
        <f t="shared" ref="L4343:L4597" ca="1" si="169">I4343-J4343+K4343</f>
        <v>-43102473242570.5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-43102473242570.5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-179593638510.71042</v>
      </c>
      <c r="L4344" s="444">
        <f t="shared" ca="1" si="169"/>
        <v>-43282066881081.211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-43282066881081.211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-180341945337.83838</v>
      </c>
      <c r="L4345" s="444">
        <f t="shared" ca="1" si="169"/>
        <v>-43462408826419.047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-43462408826419.047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-181093370110.07935</v>
      </c>
      <c r="L4346" s="444">
        <f t="shared" ca="1" si="169"/>
        <v>-43643502196529.125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-43643502196529.125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-181847925818.87134</v>
      </c>
      <c r="L4347" s="444">
        <f t="shared" ca="1" si="169"/>
        <v>-43825350122348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-43825350122348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-182605625509.78333</v>
      </c>
      <c r="L4348" s="444">
        <f t="shared" ca="1" si="169"/>
        <v>-44007955747857.781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-44007955747857.781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-183366482282.74075</v>
      </c>
      <c r="L4349" s="444">
        <f t="shared" ca="1" si="169"/>
        <v>-44191322230140.523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-44191322230140.523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-184130509292.25217</v>
      </c>
      <c r="L4350" s="444">
        <f t="shared" ca="1" si="169"/>
        <v>-44375452739432.773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-44375452739432.773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-184897719747.63657</v>
      </c>
      <c r="L4351" s="444">
        <f t="shared" ca="1" si="169"/>
        <v>-44560350459180.406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-44560350459180.406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-185668126913.25168</v>
      </c>
      <c r="L4352" s="444">
        <f t="shared" ca="1" si="169"/>
        <v>-44746018586093.656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-44746018586093.656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-186441744108.72357</v>
      </c>
      <c r="L4353" s="444">
        <f t="shared" ca="1" si="169"/>
        <v>-44932460330202.383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-44932460330202.383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-187218584709.17661</v>
      </c>
      <c r="L4354" s="444">
        <f t="shared" ca="1" si="169"/>
        <v>-45119678914911.563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-45119678914911.563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-187998662145.46484</v>
      </c>
      <c r="L4355" s="444">
        <f t="shared" ca="1" si="169"/>
        <v>-45307677577057.031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-45307677577057.031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-188781989904.4043</v>
      </c>
      <c r="L4356" s="444">
        <f t="shared" ca="1" si="169"/>
        <v>-45496459566961.438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-45496459566961.438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-189568581529.00598</v>
      </c>
      <c r="L4357" s="444">
        <f t="shared" ca="1" si="169"/>
        <v>-45686028148490.445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-45686028148490.445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-190358450618.71017</v>
      </c>
      <c r="L4358" s="444">
        <f t="shared" ca="1" si="169"/>
        <v>-45876386599109.156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-45876386599109.156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-191151610829.62149</v>
      </c>
      <c r="L4359" s="444">
        <f t="shared" ca="1" si="169"/>
        <v>-46067538209938.781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-46067538209938.781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-191948075874.74493</v>
      </c>
      <c r="L4360" s="444">
        <f t="shared" ca="1" si="169"/>
        <v>-46259486285813.523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-46259486285813.523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-192747859524.22302</v>
      </c>
      <c r="L4361" s="444">
        <f t="shared" ca="1" si="169"/>
        <v>-46452234145337.75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-46452234145337.75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-193550975605.57394</v>
      </c>
      <c r="L4362" s="444">
        <f t="shared" ca="1" si="169"/>
        <v>-46645785120943.32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-46645785120943.32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-194357438003.93051</v>
      </c>
      <c r="L4363" s="444">
        <f t="shared" ca="1" si="169"/>
        <v>-46840142558947.25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-46840142558947.25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-195167260662.28021</v>
      </c>
      <c r="L4364" s="444">
        <f t="shared" ca="1" si="169"/>
        <v>-47035309819609.531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-47035309819609.531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-195980457581.70639</v>
      </c>
      <c r="L4365" s="444">
        <f t="shared" ca="1" si="169"/>
        <v>-47231290277191.234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-47231290277191.234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-196797042821.63013</v>
      </c>
      <c r="L4366" s="444">
        <f t="shared" ca="1" si="169"/>
        <v>-47428087320012.867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-47428087320012.867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-197617030500.05362</v>
      </c>
      <c r="L4367" s="444">
        <f t="shared" ca="1" si="169"/>
        <v>-47625704350512.922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-47625704350512.922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-198440434793.80383</v>
      </c>
      <c r="L4368" s="444">
        <f t="shared" ca="1" si="169"/>
        <v>-47824144785306.727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-47824144785306.727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-199267269938.77802</v>
      </c>
      <c r="L4369" s="444">
        <f t="shared" ca="1" si="169"/>
        <v>-48023412055245.508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-48023412055245.508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-200097550230.18961</v>
      </c>
      <c r="L4370" s="444">
        <f t="shared" ca="1" si="169"/>
        <v>-48223509605475.695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-48223509605475.695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-200931290022.8154</v>
      </c>
      <c r="L4371" s="444">
        <f t="shared" ca="1" si="169"/>
        <v>-48424440895498.508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-48424440895498.508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-201768503731.24377</v>
      </c>
      <c r="L4372" s="444">
        <f t="shared" ca="1" si="169"/>
        <v>-48626209399229.75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-48626209399229.75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-202609205830.12396</v>
      </c>
      <c r="L4373" s="444">
        <f t="shared" ca="1" si="169"/>
        <v>-48828818605059.875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-48828818605059.875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-203453410854.41614</v>
      </c>
      <c r="L4374" s="444">
        <f t="shared" ca="1" si="169"/>
        <v>-49032272015914.289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-49032272015914.289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-204301133399.64288</v>
      </c>
      <c r="L4375" s="444">
        <f t="shared" ca="1" si="169"/>
        <v>-49236573149313.93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-49236573149313.93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-205152388122.14136</v>
      </c>
      <c r="L4376" s="444">
        <f t="shared" ca="1" si="169"/>
        <v>-49441725537436.07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-49441725537436.07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-206007189739.31696</v>
      </c>
      <c r="L4377" s="444">
        <f t="shared" ca="1" si="169"/>
        <v>-49647732727175.391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-49647732727175.391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-206865553029.89746</v>
      </c>
      <c r="L4378" s="444">
        <f t="shared" ca="1" si="169"/>
        <v>-49854598280205.289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-49854598280205.289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-207727492834.18869</v>
      </c>
      <c r="L4379" s="444">
        <f t="shared" ca="1" si="169"/>
        <v>-50062325773039.477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-50062325773039.477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-208593024054.33115</v>
      </c>
      <c r="L4380" s="444">
        <f t="shared" ca="1" si="169"/>
        <v>-50270918797093.805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-50270918797093.805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-209462161654.55753</v>
      </c>
      <c r="L4381" s="444">
        <f t="shared" ca="1" si="169"/>
        <v>-50480380958748.359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-50480380958748.359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-210334920661.45151</v>
      </c>
      <c r="L4382" s="444">
        <f t="shared" ca="1" si="169"/>
        <v>-50690715879409.813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-50690715879409.813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-211211316164.20755</v>
      </c>
      <c r="L4383" s="444">
        <f t="shared" ca="1" si="169"/>
        <v>-50901927195574.023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-50901927195574.023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-212091363314.89175</v>
      </c>
      <c r="L4384" s="444">
        <f t="shared" ca="1" si="169"/>
        <v>-51114018558888.914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-51114018558888.914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-212975077328.7038</v>
      </c>
      <c r="L4385" s="444">
        <f t="shared" ca="1" si="169"/>
        <v>-51326993636217.617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-51326993636217.617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-213862473484.24008</v>
      </c>
      <c r="L4386" s="444">
        <f t="shared" ca="1" si="169"/>
        <v>-51540856109701.859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-51540856109701.859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-214753567123.75775</v>
      </c>
      <c r="L4387" s="444">
        <f t="shared" ca="1" si="169"/>
        <v>-51755609676825.617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-51755609676825.617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-215648373653.44006</v>
      </c>
      <c r="L4388" s="444">
        <f t="shared" ca="1" si="169"/>
        <v>-51971258050479.055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-51971258050479.055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-216546908543.66272</v>
      </c>
      <c r="L4389" s="444">
        <f t="shared" ca="1" si="169"/>
        <v>-52187804959022.719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-52187804959022.719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-217449187329.26132</v>
      </c>
      <c r="L4390" s="444">
        <f t="shared" ca="1" si="169"/>
        <v>-52405254146351.977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-52405254146351.977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-218355225609.7999</v>
      </c>
      <c r="L4391" s="444">
        <f t="shared" ca="1" si="169"/>
        <v>-52623609371961.773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-52623609371961.773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-219265039049.84073</v>
      </c>
      <c r="L4392" s="444">
        <f t="shared" ca="1" si="169"/>
        <v>-52842874411011.617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-52842874411011.617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-220178643379.21506</v>
      </c>
      <c r="L4393" s="444">
        <f t="shared" ca="1" si="169"/>
        <v>-53063053054390.836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-53063053054390.836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-221096054393.29514</v>
      </c>
      <c r="L4394" s="444">
        <f t="shared" ca="1" si="169"/>
        <v>-53284149108784.133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-53284149108784.133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-222017287953.26721</v>
      </c>
      <c r="L4395" s="444">
        <f t="shared" ca="1" si="169"/>
        <v>-53506166396737.398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-53506166396737.398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-222942359986.40582</v>
      </c>
      <c r="L4396" s="444">
        <f t="shared" ca="1" si="169"/>
        <v>-53729108756723.805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-53729108756723.805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-223871286486.34918</v>
      </c>
      <c r="L4397" s="444">
        <f t="shared" ca="1" si="169"/>
        <v>-53952980043210.156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-53952980043210.156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-224804083513.37564</v>
      </c>
      <c r="L4398" s="444">
        <f t="shared" ca="1" si="169"/>
        <v>-54177784126723.531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-54177784126723.531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-225740767194.68137</v>
      </c>
      <c r="L4399" s="444">
        <f t="shared" ca="1" si="169"/>
        <v>-54403524893918.211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-54403524893918.211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-226681353724.65921</v>
      </c>
      <c r="L4400" s="444">
        <f t="shared" ca="1" si="169"/>
        <v>-54630206247642.867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-54630206247642.867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-227625859365.17862</v>
      </c>
      <c r="L4401" s="444">
        <f t="shared" ca="1" si="169"/>
        <v>-54857832107008.047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-54857832107008.047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-228574300445.86688</v>
      </c>
      <c r="L4402" s="444">
        <f t="shared" ca="1" si="169"/>
        <v>-55086406407453.914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-55086406407453.914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-229526693364.39133</v>
      </c>
      <c r="L4403" s="444">
        <f t="shared" ca="1" si="169"/>
        <v>-55315933100818.305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-55315933100818.305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-230483054586.74289</v>
      </c>
      <c r="L4404" s="444">
        <f t="shared" ca="1" si="169"/>
        <v>-55546416155405.047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-55546416155405.047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-231443400647.52103</v>
      </c>
      <c r="L4405" s="444">
        <f t="shared" ca="1" si="169"/>
        <v>-55777859556052.57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-55777859556052.57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-232407748150.21902</v>
      </c>
      <c r="L4406" s="444">
        <f t="shared" ca="1" si="169"/>
        <v>-56010267304202.789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-56010267304202.789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-233376113767.51166</v>
      </c>
      <c r="L4407" s="444">
        <f t="shared" ca="1" si="169"/>
        <v>-56243643417970.297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-56243643417970.297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-234348514241.54291</v>
      </c>
      <c r="L4408" s="444">
        <f t="shared" ca="1" si="169"/>
        <v>-56477991932211.836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-56477991932211.836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-235324966384.21594</v>
      </c>
      <c r="L4409" s="444">
        <f t="shared" ca="1" si="169"/>
        <v>-56713316898596.055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-56713316898596.055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-236305487077.48355</v>
      </c>
      <c r="L4410" s="444">
        <f t="shared" ca="1" si="169"/>
        <v>-56949622385673.539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-56949622385673.539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-237290093273.63971</v>
      </c>
      <c r="L4411" s="444">
        <f t="shared" ca="1" si="169"/>
        <v>-57186912478947.18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-57186912478947.18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-238278801995.61325</v>
      </c>
      <c r="L4412" s="444">
        <f t="shared" ca="1" si="169"/>
        <v>-57425191280942.789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-57425191280942.789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-239271630337.26163</v>
      </c>
      <c r="L4413" s="444">
        <f t="shared" ca="1" si="169"/>
        <v>-57664462911280.047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-57664462911280.047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-240268595463.66687</v>
      </c>
      <c r="L4414" s="444">
        <f t="shared" ca="1" si="169"/>
        <v>-57904731506743.711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-57904731506743.711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-241269714611.4321</v>
      </c>
      <c r="L4415" s="444">
        <f t="shared" ca="1" si="169"/>
        <v>-58146001221355.141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-58146001221355.141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-242275005088.97974</v>
      </c>
      <c r="L4416" s="444">
        <f t="shared" ca="1" si="169"/>
        <v>-58388276226444.117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-58388276226444.117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-243284484276.85049</v>
      </c>
      <c r="L4417" s="444">
        <f t="shared" ca="1" si="169"/>
        <v>-58631560710720.969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-58631560710720.969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-244298169628.00403</v>
      </c>
      <c r="L4418" s="444">
        <f t="shared" ca="1" si="169"/>
        <v>-58875858880348.977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-58875858880348.977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-245316078668.12073</v>
      </c>
      <c r="L4419" s="444">
        <f t="shared" ca="1" si="169"/>
        <v>-59121174959017.094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-59121174959017.094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-246338228995.90451</v>
      </c>
      <c r="L4420" s="444">
        <f t="shared" ca="1" si="169"/>
        <v>-59367513188013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-59367513188013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-247364638283.38748</v>
      </c>
      <c r="L4421" s="444">
        <f t="shared" ca="1" si="169"/>
        <v>-59614877826296.391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-59614877826296.391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-248395324276.23495</v>
      </c>
      <c r="L4422" s="444">
        <f t="shared" ca="1" si="169"/>
        <v>-59863273150572.625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-59863273150572.625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-249430304794.05261</v>
      </c>
      <c r="L4423" s="444">
        <f t="shared" ca="1" si="169"/>
        <v>-60112703455366.68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-60112703455366.68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-250469597730.69449</v>
      </c>
      <c r="L4424" s="444">
        <f t="shared" ca="1" si="169"/>
        <v>-60363173053097.375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-60363173053097.375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-251513221054.57236</v>
      </c>
      <c r="L4425" s="444">
        <f t="shared" ca="1" si="169"/>
        <v>-60614686274151.945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-60614686274151.945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-252561192808.96643</v>
      </c>
      <c r="L4426" s="444">
        <f t="shared" ca="1" si="169"/>
        <v>-60867247466960.914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-60867247466960.914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-253613531112.3371</v>
      </c>
      <c r="L4427" s="444">
        <f t="shared" ca="1" si="169"/>
        <v>-61120860998073.25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-61120860998073.25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-254670254158.63855</v>
      </c>
      <c r="L4428" s="444">
        <f t="shared" ca="1" si="169"/>
        <v>-61375531252231.891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-61375531252231.891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-255731380217.63287</v>
      </c>
      <c r="L4429" s="444">
        <f t="shared" ca="1" si="169"/>
        <v>-61631262632449.523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-61631262632449.523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-256796927635.20633</v>
      </c>
      <c r="L4430" s="444">
        <f t="shared" ca="1" si="169"/>
        <v>-61888059560084.727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-61888059560084.727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-257866914833.68631</v>
      </c>
      <c r="L4431" s="444">
        <f t="shared" ca="1" si="169"/>
        <v>-62145926474918.414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-62145926474918.414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-258941360312.1601</v>
      </c>
      <c r="L4432" s="444">
        <f t="shared" ca="1" si="169"/>
        <v>-62404867835230.57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-62404867835230.57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-260020282646.79404</v>
      </c>
      <c r="L4433" s="444">
        <f t="shared" ca="1" si="169"/>
        <v>-62664888117877.367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-62664888117877.367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-261103700491.1557</v>
      </c>
      <c r="L4434" s="444">
        <f t="shared" ca="1" si="169"/>
        <v>-62925991818368.523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-62925991818368.523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-262191632576.53549</v>
      </c>
      <c r="L4435" s="444">
        <f t="shared" ca="1" si="169"/>
        <v>-63188183450945.063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-63188183450945.063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-263284097712.27112</v>
      </c>
      <c r="L4436" s="444">
        <f t="shared" ca="1" si="169"/>
        <v>-63451467548657.336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-63451467548657.336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-264381114786.07224</v>
      </c>
      <c r="L4437" s="444">
        <f t="shared" ca="1" si="169"/>
        <v>-63715848663443.406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-63715848663443.406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-265482702764.34753</v>
      </c>
      <c r="L4438" s="444">
        <f t="shared" ca="1" si="169"/>
        <v>-63981331366207.75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-63981331366207.75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-266588880692.53229</v>
      </c>
      <c r="L4439" s="444">
        <f t="shared" ca="1" si="169"/>
        <v>-64247920246900.281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-64247920246900.281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-267699667695.41785</v>
      </c>
      <c r="L4440" s="444">
        <f t="shared" ca="1" si="169"/>
        <v>-64515619914595.695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-64515619914595.695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-268815082977.48209</v>
      </c>
      <c r="L4441" s="444">
        <f t="shared" ca="1" si="169"/>
        <v>-64784434997573.18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-64784434997573.18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-269935145823.22156</v>
      </c>
      <c r="L4442" s="444">
        <f t="shared" ca="1" si="169"/>
        <v>-65054370143396.398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-65054370143396.398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-271059875597.48502</v>
      </c>
      <c r="L4443" s="444">
        <f t="shared" ca="1" si="169"/>
        <v>-65325430018993.883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-65325430018993.883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-272189291745.80786</v>
      </c>
      <c r="L4444" s="444">
        <f t="shared" ca="1" si="169"/>
        <v>-65597619310739.688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-65597619310739.688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-273323413794.74872</v>
      </c>
      <c r="L4445" s="444">
        <f t="shared" ca="1" si="169"/>
        <v>-65870942724534.438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-65870942724534.438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-274462261352.22678</v>
      </c>
      <c r="L4446" s="444">
        <f t="shared" ca="1" si="169"/>
        <v>-66145404985886.664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-66145404985886.664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-275605854107.86108</v>
      </c>
      <c r="L4447" s="444">
        <f t="shared" ca="1" si="169"/>
        <v>-66421010839994.523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-66421010839994.523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-276754211833.31055</v>
      </c>
      <c r="L4448" s="444">
        <f t="shared" ca="1" si="169"/>
        <v>-66697765051827.836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-66697765051827.836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-277907354382.61597</v>
      </c>
      <c r="L4449" s="444">
        <f t="shared" ca="1" si="169"/>
        <v>-66975672406210.453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-66975672406210.453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-279065301692.54358</v>
      </c>
      <c r="L4450" s="444">
        <f t="shared" ca="1" si="169"/>
        <v>-67254737707903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-67254737707903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-280228073782.92914</v>
      </c>
      <c r="L4451" s="444">
        <f t="shared" ca="1" si="169"/>
        <v>-67534965781685.93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-67534965781685.93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-281395690757.02472</v>
      </c>
      <c r="L4452" s="444">
        <f t="shared" ca="1" si="169"/>
        <v>-67816361472442.953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-67816361472442.953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-282568172801.84558</v>
      </c>
      <c r="L4453" s="444">
        <f t="shared" ca="1" si="169"/>
        <v>-68098929645244.797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-68098929645244.797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-283745540188.51996</v>
      </c>
      <c r="L4454" s="444">
        <f t="shared" ca="1" si="169"/>
        <v>-68382675185433.32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-68382675185433.32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-284927813272.63885</v>
      </c>
      <c r="L4455" s="444">
        <f t="shared" ca="1" si="169"/>
        <v>-68667602998705.961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-68667602998705.961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-286115012494.60815</v>
      </c>
      <c r="L4456" s="444">
        <f t="shared" ca="1" si="169"/>
        <v>-68953718011200.57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-68953718011200.57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-287307158380.00238</v>
      </c>
      <c r="L4457" s="444">
        <f t="shared" ca="1" si="169"/>
        <v>-69241025169580.57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-69241025169580.57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-288504271539.91907</v>
      </c>
      <c r="L4458" s="444">
        <f t="shared" ca="1" si="169"/>
        <v>-69529529441120.492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-69529529441120.492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-289706372671.33539</v>
      </c>
      <c r="L4459" s="444">
        <f t="shared" ca="1" si="169"/>
        <v>-69819235813791.828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-69819235813791.828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-290913482557.46594</v>
      </c>
      <c r="L4460" s="444">
        <f t="shared" ca="1" si="169"/>
        <v>-70110149296349.297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-70110149296349.297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-292125622068.12207</v>
      </c>
      <c r="L4461" s="444">
        <f t="shared" ca="1" si="169"/>
        <v>-70402274918417.422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-70402274918417.422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-293342812160.07257</v>
      </c>
      <c r="L4462" s="444">
        <f t="shared" ca="1" si="169"/>
        <v>-70695617730577.5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-70695617730577.5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-294565073877.40625</v>
      </c>
      <c r="L4463" s="444">
        <f t="shared" ca="1" si="169"/>
        <v>-70990182804454.906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-70990182804454.906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-295792428351.89545</v>
      </c>
      <c r="L4464" s="444">
        <f t="shared" ca="1" si="169"/>
        <v>-71285975232806.797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-71285975232806.797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-297024896803.36163</v>
      </c>
      <c r="L4465" s="444">
        <f t="shared" ca="1" si="169"/>
        <v>-71583000129610.156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-71583000129610.156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-298262500540.0423</v>
      </c>
      <c r="L4466" s="444">
        <f t="shared" ca="1" si="169"/>
        <v>-71881262630150.203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-71881262630150.203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-299505260958.95917</v>
      </c>
      <c r="L4467" s="444">
        <f t="shared" ca="1" si="169"/>
        <v>-72180767891109.156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-72180767891109.156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-300753199546.28815</v>
      </c>
      <c r="L4468" s="444">
        <f t="shared" ca="1" si="169"/>
        <v>-72481521090655.438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-72481521090655.438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-302006337877.73096</v>
      </c>
      <c r="L4469" s="444">
        <f t="shared" ca="1" si="169"/>
        <v>-72783527428533.172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-72783527428533.172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-303264697618.88818</v>
      </c>
      <c r="L4470" s="444">
        <f t="shared" ca="1" si="169"/>
        <v>-73086792126152.063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-73086792126152.063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-304528300525.63361</v>
      </c>
      <c r="L4471" s="444">
        <f t="shared" ca="1" si="169"/>
        <v>-73391320426677.703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-73391320426677.703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-305797168444.49042</v>
      </c>
      <c r="L4472" s="444">
        <f t="shared" ca="1" si="169"/>
        <v>-73697117595122.188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-73697117595122.188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-307071323313.00909</v>
      </c>
      <c r="L4473" s="444">
        <f t="shared" ca="1" si="169"/>
        <v>-74004188918435.203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-74004188918435.203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-308350787160.14667</v>
      </c>
      <c r="L4474" s="444">
        <f t="shared" ca="1" si="169"/>
        <v>-74312539705595.344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-74312539705595.344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-309635582106.64728</v>
      </c>
      <c r="L4475" s="444">
        <f t="shared" ca="1" si="169"/>
        <v>-74622175287701.984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-74622175287701.984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-310925730365.42493</v>
      </c>
      <c r="L4476" s="444">
        <f t="shared" ca="1" si="169"/>
        <v>-74933101018067.406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-74933101018067.406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-312221254241.94751</v>
      </c>
      <c r="L4477" s="444">
        <f t="shared" ca="1" si="169"/>
        <v>-75245322272309.359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-75245322272309.359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-313522176134.62231</v>
      </c>
      <c r="L4478" s="444">
        <f t="shared" ca="1" si="169"/>
        <v>-75558844448443.984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-75558844448443.984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-314828518535.18329</v>
      </c>
      <c r="L4479" s="444">
        <f t="shared" ca="1" si="169"/>
        <v>-75873672966979.172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-75873672966979.172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-316140304029.0799</v>
      </c>
      <c r="L4480" s="444">
        <f t="shared" ca="1" si="169"/>
        <v>-76189813271008.25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-76189813271008.25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-317457555295.86768</v>
      </c>
      <c r="L4481" s="444">
        <f t="shared" ca="1" si="169"/>
        <v>-76507270826304.125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-76507270826304.125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-318780295109.60052</v>
      </c>
      <c r="L4482" s="444">
        <f t="shared" ca="1" si="169"/>
        <v>-76826051121413.719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-76826051121413.719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-320108546339.22382</v>
      </c>
      <c r="L4483" s="444">
        <f t="shared" ca="1" si="169"/>
        <v>-77146159667752.938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-77146159667752.938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-321442331948.97058</v>
      </c>
      <c r="L4484" s="444">
        <f t="shared" ca="1" si="169"/>
        <v>-77467601999701.906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-77467601999701.906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-322781674998.75793</v>
      </c>
      <c r="L4485" s="444">
        <f t="shared" ca="1" si="169"/>
        <v>-77790383674700.672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-77790383674700.672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-324126598644.58612</v>
      </c>
      <c r="L4486" s="444">
        <f t="shared" ca="1" si="169"/>
        <v>-78114510273345.266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-78114510273345.266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-325477126138.9386</v>
      </c>
      <c r="L4487" s="444">
        <f t="shared" ca="1" si="169"/>
        <v>-78439987399484.203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-78439987399484.203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-326833280831.1842</v>
      </c>
      <c r="L4488" s="444">
        <f t="shared" ca="1" si="169"/>
        <v>-78766820680315.391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-78766820680315.391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-328195086167.98077</v>
      </c>
      <c r="L4489" s="444">
        <f t="shared" ca="1" si="169"/>
        <v>-79095015766483.375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-79095015766483.375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-329562565693.68073</v>
      </c>
      <c r="L4490" s="444">
        <f t="shared" ca="1" si="169"/>
        <v>-79424578332177.063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-79424578332177.063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-330935743050.73773</v>
      </c>
      <c r="L4491" s="444">
        <f t="shared" ca="1" si="169"/>
        <v>-79755514075227.797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-79755514075227.797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-332314641980.11584</v>
      </c>
      <c r="L4492" s="444">
        <f t="shared" ca="1" si="169"/>
        <v>-80087828717207.906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-80087828717207.906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-333699286321.69958</v>
      </c>
      <c r="L4493" s="444">
        <f t="shared" ca="1" si="169"/>
        <v>-80421528003529.609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-80421528003529.609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-335089700014.70673</v>
      </c>
      <c r="L4494" s="444">
        <f t="shared" ca="1" si="169"/>
        <v>-80756617703544.313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-80756617703544.313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-336485907098.10132</v>
      </c>
      <c r="L4495" s="444">
        <f t="shared" ca="1" si="169"/>
        <v>-81093103610642.406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-81093103610642.406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-337887931711.01001</v>
      </c>
      <c r="L4496" s="444">
        <f t="shared" ca="1" si="169"/>
        <v>-81430991542353.422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-81430991542353.422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-339295798093.13928</v>
      </c>
      <c r="L4497" s="444">
        <f t="shared" ca="1" si="169"/>
        <v>-81770287340446.563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-81770287340446.563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-340709530585.19403</v>
      </c>
      <c r="L4498" s="444">
        <f t="shared" ca="1" si="169"/>
        <v>-82110996871031.75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-82110996871031.75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-342129153629.29895</v>
      </c>
      <c r="L4499" s="444">
        <f t="shared" ca="1" si="169"/>
        <v>-82453126024661.047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-82453126024661.047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-343554691769.42102</v>
      </c>
      <c r="L4500" s="444">
        <f t="shared" ca="1" si="169"/>
        <v>-82796680716430.469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-82796680716430.469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-344986169651.79364</v>
      </c>
      <c r="L4501" s="444">
        <f t="shared" ca="1" si="169"/>
        <v>-83141666886082.266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-83141666886082.266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-346423612025.34277</v>
      </c>
      <c r="L4502" s="444">
        <f t="shared" ca="1" si="169"/>
        <v>-83488090498107.609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-83488090498107.609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-347867043742.11505</v>
      </c>
      <c r="L4503" s="444">
        <f t="shared" ca="1" si="169"/>
        <v>-83835957541849.719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-83835957541849.719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-349316489757.70715</v>
      </c>
      <c r="L4504" s="444">
        <f t="shared" ca="1" si="169"/>
        <v>-84185274031607.422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-84185274031607.422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-350771975131.69757</v>
      </c>
      <c r="L4505" s="444">
        <f t="shared" ca="1" si="169"/>
        <v>-84536046006739.125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-84536046006739.125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-352233525028.07971</v>
      </c>
      <c r="L4506" s="444">
        <f t="shared" ca="1" si="169"/>
        <v>-84888279531767.203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-84888279531767.203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-353701164715.69666</v>
      </c>
      <c r="L4507" s="444">
        <f t="shared" ca="1" si="169"/>
        <v>-85241980696482.906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-85241980696482.906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-355174919568.67877</v>
      </c>
      <c r="L4508" s="444">
        <f t="shared" ca="1" si="169"/>
        <v>-85597155616051.578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-85597155616051.578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-356654815066.88159</v>
      </c>
      <c r="L4509" s="444">
        <f t="shared" ca="1" si="169"/>
        <v>-85953810431118.453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-85953810431118.453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-358140876796.3269</v>
      </c>
      <c r="L4510" s="444">
        <f t="shared" ca="1" si="169"/>
        <v>-86311951307914.781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-86311951307914.781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-359633130449.6449</v>
      </c>
      <c r="L4511" s="444">
        <f t="shared" ca="1" si="169"/>
        <v>-86671584438364.422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-86671584438364.422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-361131601826.51843</v>
      </c>
      <c r="L4512" s="444">
        <f t="shared" ca="1" si="169"/>
        <v>-87032716040190.938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-87032716040190.938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-362636316834.12891</v>
      </c>
      <c r="L4513" s="444">
        <f t="shared" ca="1" si="169"/>
        <v>-87395352357025.063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-87395352357025.063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-364147301487.60443</v>
      </c>
      <c r="L4514" s="444">
        <f t="shared" ca="1" si="169"/>
        <v>-87759499658512.672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-87759499658512.672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-365664581910.46948</v>
      </c>
      <c r="L4515" s="444">
        <f t="shared" ca="1" si="169"/>
        <v>-88125164240423.141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-88125164240423.141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-367188184335.09644</v>
      </c>
      <c r="L4516" s="444">
        <f t="shared" ca="1" si="169"/>
        <v>-88492352424758.234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-88492352424758.234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-368718135103.1593</v>
      </c>
      <c r="L4517" s="444">
        <f t="shared" ca="1" si="169"/>
        <v>-88861070559861.391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-88861070559861.391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-370254460666.08911</v>
      </c>
      <c r="L4518" s="444">
        <f t="shared" ca="1" si="169"/>
        <v>-89231325020527.484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-89231325020527.484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-371797187585.53119</v>
      </c>
      <c r="L4519" s="444">
        <f t="shared" ca="1" si="169"/>
        <v>-89603122208113.016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-89603122208113.016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-373346342533.8042</v>
      </c>
      <c r="L4520" s="444">
        <f t="shared" ca="1" si="169"/>
        <v>-89976468550646.813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-89976468550646.813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-374901952294.36169</v>
      </c>
      <c r="L4521" s="444">
        <f t="shared" ca="1" si="169"/>
        <v>-90351370502941.172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-90351370502941.172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-376464043762.25488</v>
      </c>
      <c r="L4522" s="444">
        <f t="shared" ca="1" si="169"/>
        <v>-90727834546703.422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-90727834546703.422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-378032643944.5976</v>
      </c>
      <c r="L4523" s="444">
        <f t="shared" ca="1" si="169"/>
        <v>-91105867190648.016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-91105867190648.016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-379607779961.03339</v>
      </c>
      <c r="L4524" s="444">
        <f t="shared" ca="1" si="169"/>
        <v>-91485474970609.047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-91485474970609.047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-381189479044.20435</v>
      </c>
      <c r="L4525" s="444">
        <f t="shared" ca="1" si="169"/>
        <v>-91866664449653.25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-91866664449653.25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-382777768540.22186</v>
      </c>
      <c r="L4526" s="444">
        <f t="shared" ca="1" si="169"/>
        <v>-92249442218193.469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-92249442218193.469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-384372675909.13947</v>
      </c>
      <c r="L4527" s="444">
        <f t="shared" ca="1" si="169"/>
        <v>-92633814894102.609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-92633814894102.609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-385974228725.42755</v>
      </c>
      <c r="L4528" s="444">
        <f t="shared" ca="1" si="169"/>
        <v>-93019789122828.031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-93019789122828.031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-387582454678.45013</v>
      </c>
      <c r="L4529" s="444">
        <f t="shared" ca="1" si="169"/>
        <v>-93407371577506.484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-93407371577506.484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-389197381572.94366</v>
      </c>
      <c r="L4530" s="444">
        <f t="shared" ca="1" si="169"/>
        <v>-93796568959079.422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-93796568959079.422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-390819037329.49756</v>
      </c>
      <c r="L4531" s="444">
        <f t="shared" ca="1" si="169"/>
        <v>-94187387996408.922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-94187387996408.922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-392447449985.03717</v>
      </c>
      <c r="L4532" s="444">
        <f t="shared" ca="1" si="169"/>
        <v>-94579835446393.953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-94579835446393.953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-394082647693.30811</v>
      </c>
      <c r="L4533" s="444">
        <f t="shared" ca="1" si="169"/>
        <v>-94973918094087.266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-94973918094087.266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-395724658725.36359</v>
      </c>
      <c r="L4534" s="444">
        <f t="shared" ca="1" si="169"/>
        <v>-95369642752812.625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-95369642752812.625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-397373511470.05261</v>
      </c>
      <c r="L4535" s="444">
        <f t="shared" ca="1" si="169"/>
        <v>-95767016264282.672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-95767016264282.672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-399029234434.51111</v>
      </c>
      <c r="L4536" s="444">
        <f t="shared" ca="1" si="169"/>
        <v>-96166045498717.188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-96166045498717.188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-400691856244.65497</v>
      </c>
      <c r="L4537" s="444">
        <f t="shared" ca="1" si="169"/>
        <v>-96566737354961.844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-96566737354961.844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-402361405645.67432</v>
      </c>
      <c r="L4538" s="444">
        <f t="shared" ca="1" si="169"/>
        <v>-96969098760607.516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-96969098760607.516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-404037911502.53131</v>
      </c>
      <c r="L4539" s="444">
        <f t="shared" ca="1" si="169"/>
        <v>-97373136672110.047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-97373136672110.047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-405721402800.4585</v>
      </c>
      <c r="L4540" s="444">
        <f t="shared" ca="1" si="169"/>
        <v>-97778858074910.5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-97778858074910.5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-407411908645.46039</v>
      </c>
      <c r="L4541" s="444">
        <f t="shared" ca="1" si="169"/>
        <v>-98186269983555.953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-98186269983555.953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-409109458264.81647</v>
      </c>
      <c r="L4542" s="444">
        <f t="shared" ca="1" si="169"/>
        <v>-98595379441820.766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-98595379441820.766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-410814081007.58655</v>
      </c>
      <c r="L4543" s="444">
        <f t="shared" ca="1" si="169"/>
        <v>-99006193522828.359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-99006193522828.359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-412525806345.11816</v>
      </c>
      <c r="L4544" s="444">
        <f t="shared" ca="1" si="169"/>
        <v>-99418719329173.484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-99418719329173.484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-414244663871.55615</v>
      </c>
      <c r="L4545" s="444">
        <f t="shared" ca="1" si="169"/>
        <v>-99832963993045.047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-99832963993045.047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-415970683304.35437</v>
      </c>
      <c r="L4546" s="444">
        <f t="shared" ca="1" si="169"/>
        <v>-100248934676349.41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-100248934676349.41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-417703894484.78918</v>
      </c>
      <c r="L4547" s="444">
        <f t="shared" ca="1" si="169"/>
        <v>-100666638570834.2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-100666638570834.2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-419444327378.47583</v>
      </c>
      <c r="L4548" s="444">
        <f t="shared" ca="1" si="169"/>
        <v>-101086082898212.67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-101086082898212.67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-421192012075.88611</v>
      </c>
      <c r="L4549" s="444">
        <f t="shared" ca="1" si="169"/>
        <v>-101507274910288.56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-101507274910288.56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-422946978792.86902</v>
      </c>
      <c r="L4550" s="444">
        <f t="shared" ca="1" si="169"/>
        <v>-101930221889081.44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-101930221889081.44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-424709257871.17267</v>
      </c>
      <c r="L4551" s="444">
        <f t="shared" ca="1" si="169"/>
        <v>-102354931146952.61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-102354931146952.61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-426478879778.96918</v>
      </c>
      <c r="L4552" s="444">
        <f t="shared" ca="1" si="169"/>
        <v>-102781410026731.58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-102781410026731.58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-428255875111.38159</v>
      </c>
      <c r="L4553" s="444">
        <f t="shared" ca="1" si="169"/>
        <v>-103209665901842.95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-103209665901842.95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-430040274591.01233</v>
      </c>
      <c r="L4554" s="444">
        <f t="shared" ca="1" si="169"/>
        <v>-103639706176433.97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-103639706176433.97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-431832109068.47485</v>
      </c>
      <c r="L4555" s="444">
        <f t="shared" ca="1" si="169"/>
        <v>-104071538285502.44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-104071538285502.44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-433631409522.92682</v>
      </c>
      <c r="L4556" s="444">
        <f t="shared" ca="1" si="169"/>
        <v>-104505169695025.36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-104505169695025.36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-435438207062.60565</v>
      </c>
      <c r="L4557" s="444">
        <f t="shared" ca="1" si="169"/>
        <v>-104940607902087.97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-104940607902087.97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-437252532925.36652</v>
      </c>
      <c r="L4558" s="444">
        <f t="shared" ca="1" si="169"/>
        <v>-105377860435013.33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-105377860435013.33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-439074418479.22217</v>
      </c>
      <c r="L4559" s="444">
        <f t="shared" ca="1" si="169"/>
        <v>-105816934853492.55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-105816934853492.55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-440903895222.88562</v>
      </c>
      <c r="L4560" s="444">
        <f t="shared" ca="1" si="169"/>
        <v>-106257838748715.44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-106257838748715.44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-442740994786.31433</v>
      </c>
      <c r="L4561" s="444">
        <f t="shared" ca="1" si="169"/>
        <v>-106700579743501.75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-106700579743501.75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-444585748931.25726</v>
      </c>
      <c r="L4562" s="444">
        <f t="shared" ca="1" si="169"/>
        <v>-107145165492433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-107145165492433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-446438189551.80414</v>
      </c>
      <c r="L4563" s="444">
        <f t="shared" ca="1" si="169"/>
        <v>-107591603681984.8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-107591603681984.8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-448298348674.93665</v>
      </c>
      <c r="L4564" s="444">
        <f t="shared" ca="1" si="169"/>
        <v>-108039902030659.73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-108039902030659.73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-450166258461.08221</v>
      </c>
      <c r="L4565" s="444">
        <f t="shared" ca="1" si="169"/>
        <v>-108490068289120.81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-108490068289120.81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-452041951204.67004</v>
      </c>
      <c r="L4566" s="444">
        <f t="shared" ca="1" si="169"/>
        <v>-108942110240325.48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-108942110240325.48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-453925459334.68951</v>
      </c>
      <c r="L4567" s="444">
        <f t="shared" ca="1" si="169"/>
        <v>-109396035699660.17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-109396035699660.17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-455816815415.25073</v>
      </c>
      <c r="L4568" s="444">
        <f t="shared" ca="1" si="169"/>
        <v>-109851852515075.42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-109851852515075.42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-457716052146.14758</v>
      </c>
      <c r="L4569" s="444">
        <f t="shared" ca="1" si="169"/>
        <v>-110309568567221.56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-110309568567221.56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-459623202363.42316</v>
      </c>
      <c r="L4570" s="444">
        <f t="shared" ca="1" si="169"/>
        <v>-110769191769584.98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-110769191769584.98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-461538299039.93738</v>
      </c>
      <c r="L4571" s="444">
        <f t="shared" ca="1" si="169"/>
        <v>-111230730068624.92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-111230730068624.92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-463461375285.93707</v>
      </c>
      <c r="L4572" s="444">
        <f t="shared" ca="1" si="169"/>
        <v>-111694191443910.86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-111694191443910.86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-465392464349.6286</v>
      </c>
      <c r="L4573" s="444">
        <f t="shared" ca="1" si="169"/>
        <v>-112159583908260.48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-112159583908260.48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-467331599617.75201</v>
      </c>
      <c r="L4574" s="444">
        <f t="shared" ca="1" si="169"/>
        <v>-112626915507878.23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-112626915507878.23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-469278814616.1593</v>
      </c>
      <c r="L4575" s="444">
        <f t="shared" ca="1" si="169"/>
        <v>-113096194322494.39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-113096194322494.39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-471234143010.39325</v>
      </c>
      <c r="L4576" s="444">
        <f t="shared" ca="1" si="169"/>
        <v>-113567428465504.78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-113567428465504.78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-473197618606.2699</v>
      </c>
      <c r="L4577" s="444">
        <f t="shared" ca="1" si="169"/>
        <v>-114040626084111.05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-114040626084111.05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-475169275350.46265</v>
      </c>
      <c r="L4578" s="444">
        <f t="shared" ca="1" si="169"/>
        <v>-114515795359461.52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-114515795359461.52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-477149147331.08972</v>
      </c>
      <c r="L4579" s="444">
        <f t="shared" ca="1" si="169"/>
        <v>-114992944506792.61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-114992944506792.61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-479137268778.30261</v>
      </c>
      <c r="L4580" s="444">
        <f t="shared" ca="1" si="169"/>
        <v>-115472081775570.91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-115472081775570.91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-481133674064.87878</v>
      </c>
      <c r="L4581" s="444">
        <f t="shared" ca="1" si="169"/>
        <v>-115953215449635.78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-115953215449635.78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-483138397706.81573</v>
      </c>
      <c r="L4582" s="444">
        <f t="shared" ca="1" si="169"/>
        <v>-116436353847342.59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-116436353847342.59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-485151474363.92749</v>
      </c>
      <c r="L4583" s="444">
        <f t="shared" ca="1" si="169"/>
        <v>-116921505321706.52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-116921505321706.52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-487172938840.44373</v>
      </c>
      <c r="L4584" s="444">
        <f t="shared" ca="1" si="169"/>
        <v>-117408678260546.95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-117408678260546.95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-489202826085.61237</v>
      </c>
      <c r="L4585" s="444">
        <f t="shared" ca="1" si="169"/>
        <v>-117897881086632.56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-117897881086632.56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-491241171194.30231</v>
      </c>
      <c r="L4586" s="444">
        <f t="shared" ca="1" si="169"/>
        <v>-118389122257826.86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-118389122257826.86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-493288009407.61188</v>
      </c>
      <c r="L4587" s="444">
        <f t="shared" ca="1" si="169"/>
        <v>-118882410267234.47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-118882410267234.47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-495343376113.47693</v>
      </c>
      <c r="L4588" s="444">
        <f t="shared" ca="1" si="169"/>
        <v>-119377753643347.95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-119377753643347.95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-497407306847.28314</v>
      </c>
      <c r="L4589" s="444">
        <f t="shared" ca="1" si="169"/>
        <v>-119875160950195.23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-119875160950195.23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-499479837292.48016</v>
      </c>
      <c r="L4590" s="444">
        <f t="shared" ca="1" si="169"/>
        <v>-120374640787487.72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-120374640787487.72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-501561003281.19879</v>
      </c>
      <c r="L4591" s="444">
        <f t="shared" ca="1" si="169"/>
        <v>-120876201790768.92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-120876201790768.92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-503650840794.87054</v>
      </c>
      <c r="L4592" s="444">
        <f t="shared" ca="1" si="169"/>
        <v>-121379852631563.8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-121379852631563.8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-505749385964.84906</v>
      </c>
      <c r="L4593" s="444">
        <f t="shared" ca="1" si="169"/>
        <v>-121885602017528.64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-121885602017528.64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-507856675073.03601</v>
      </c>
      <c r="L4594" s="444">
        <f t="shared" ca="1" si="169"/>
        <v>-122393458692601.67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-122393458692601.67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-509972744552.50696</v>
      </c>
      <c r="L4595" s="444">
        <f t="shared" ca="1" si="169"/>
        <v>-122903431437154.17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-122903431437154.17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-512097630988.1424</v>
      </c>
      <c r="L4596" s="444">
        <f t="shared" ca="1" si="169"/>
        <v>-123415529068142.31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-123415529068142.31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-514231371117.25964</v>
      </c>
      <c r="L4597" s="444">
        <f t="shared" ca="1" si="169"/>
        <v>-123929760439259.58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-123929760439259.58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-516374001830.24823</v>
      </c>
      <c r="L4598" s="444">
        <f t="shared" ref="L4598:L4852" ca="1" si="174">I4598-J4598+K4598</f>
        <v>-124446134441089.83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-124446134441089.83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-518525560171.20758</v>
      </c>
      <c r="L4599" s="444">
        <f t="shared" ca="1" si="174"/>
        <v>-124964660001261.03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-124964660001261.03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-520686083338.58759</v>
      </c>
      <c r="L4600" s="444">
        <f t="shared" ca="1" si="174"/>
        <v>-125485346084599.63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-125485346084599.63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-522855608685.83185</v>
      </c>
      <c r="L4601" s="444">
        <f t="shared" ca="1" si="174"/>
        <v>-126008201693285.45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-126008201693285.45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-525034173722.02271</v>
      </c>
      <c r="L4602" s="444">
        <f t="shared" ca="1" si="174"/>
        <v>-126533235867007.47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-126533235867007.47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-527221816112.53113</v>
      </c>
      <c r="L4603" s="444">
        <f t="shared" ca="1" si="174"/>
        <v>-127060457683120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-127060457683120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-529418573679.66669</v>
      </c>
      <c r="L4604" s="444">
        <f t="shared" ca="1" si="174"/>
        <v>-127589876256799.67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-127589876256799.67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-531624484403.33197</v>
      </c>
      <c r="L4605" s="444">
        <f t="shared" ca="1" si="174"/>
        <v>-128121500741203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-128121500741203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-533839586421.6792</v>
      </c>
      <c r="L4606" s="444">
        <f t="shared" ca="1" si="174"/>
        <v>-128655340327624.67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-128655340327624.67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-536063918031.76941</v>
      </c>
      <c r="L4607" s="444">
        <f t="shared" ca="1" si="174"/>
        <v>-129191404245656.44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-129191404245656.44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-538297517690.23523</v>
      </c>
      <c r="L4608" s="444">
        <f t="shared" ca="1" si="174"/>
        <v>-129729701763346.67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-129729701763346.67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-540540424013.94446</v>
      </c>
      <c r="L4609" s="444">
        <f t="shared" ca="1" si="174"/>
        <v>-130270242187360.61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-130270242187360.61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-542792675780.66913</v>
      </c>
      <c r="L4610" s="444">
        <f t="shared" ca="1" si="174"/>
        <v>-130813034863141.28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-130813034863141.28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-545054311929.75531</v>
      </c>
      <c r="L4611" s="444">
        <f t="shared" ca="1" si="174"/>
        <v>-131358089175071.03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-131358089175071.03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-547325371562.79602</v>
      </c>
      <c r="L4612" s="444">
        <f t="shared" ca="1" si="174"/>
        <v>-131905414546633.83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-131905414546633.83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-549605893944.30762</v>
      </c>
      <c r="L4613" s="444">
        <f t="shared" ca="1" si="174"/>
        <v>-132455020440578.14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-132455020440578.14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-551895918502.40894</v>
      </c>
      <c r="L4614" s="444">
        <f t="shared" ca="1" si="174"/>
        <v>-133006916359080.55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-133006916359080.55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-554195484829.50232</v>
      </c>
      <c r="L4615" s="444">
        <f t="shared" ca="1" si="174"/>
        <v>-133561111843910.05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-133561111843910.05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-556504632682.9585</v>
      </c>
      <c r="L4616" s="444">
        <f t="shared" ca="1" si="174"/>
        <v>-134117616476593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-134117616476593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-558823401985.8042</v>
      </c>
      <c r="L4617" s="444">
        <f t="shared" ca="1" si="174"/>
        <v>-134676439878578.8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-134676439878578.8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-561151832827.41162</v>
      </c>
      <c r="L4618" s="444">
        <f t="shared" ca="1" si="174"/>
        <v>-135237591711406.2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-135237591711406.2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-563489965464.19263</v>
      </c>
      <c r="L4619" s="444">
        <f t="shared" ca="1" si="174"/>
        <v>-135801081676870.39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-135801081676870.39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-565837840320.29333</v>
      </c>
      <c r="L4620" s="444">
        <f t="shared" ca="1" si="174"/>
        <v>-136366919517190.69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-136366919517190.69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-568195497988.29456</v>
      </c>
      <c r="L4621" s="444">
        <f t="shared" ca="1" si="174"/>
        <v>-136935115015178.98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-136935115015178.98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-570562979229.91248</v>
      </c>
      <c r="L4622" s="444">
        <f t="shared" ca="1" si="174"/>
        <v>-137505677994408.89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-137505677994408.89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-572940324976.70374</v>
      </c>
      <c r="L4623" s="444">
        <f t="shared" ca="1" si="174"/>
        <v>-138078618319385.59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-138078618319385.59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-575327576330.77332</v>
      </c>
      <c r="L4624" s="444">
        <f t="shared" ca="1" si="174"/>
        <v>-138653945895716.36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-138653945895716.36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-577724774565.48486</v>
      </c>
      <c r="L4625" s="444">
        <f t="shared" ca="1" si="174"/>
        <v>-139231670670281.84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-139231670670281.84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-580131961126.17432</v>
      </c>
      <c r="L4626" s="444">
        <f t="shared" ca="1" si="174"/>
        <v>-139811802631408.02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-139811802631408.02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-582549177630.8667</v>
      </c>
      <c r="L4627" s="444">
        <f t="shared" ca="1" si="174"/>
        <v>-140394351809038.88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-140394351809038.88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-584976465870.99524</v>
      </c>
      <c r="L4628" s="444">
        <f t="shared" ca="1" si="174"/>
        <v>-140979328274909.88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-140979328274909.88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-587413867812.12451</v>
      </c>
      <c r="L4629" s="444">
        <f t="shared" ca="1" si="174"/>
        <v>-141566742142722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-141566742142722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-589861425594.67505</v>
      </c>
      <c r="L4630" s="444">
        <f t="shared" ca="1" si="174"/>
        <v>-142156603568316.69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-142156603568316.69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-592319181534.65283</v>
      </c>
      <c r="L4631" s="444">
        <f t="shared" ca="1" si="174"/>
        <v>-142748922749851.34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-142748922749851.34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-594787178124.38062</v>
      </c>
      <c r="L4632" s="444">
        <f t="shared" ca="1" si="174"/>
        <v>-143343709927975.72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-143343709927975.72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-597265458033.23218</v>
      </c>
      <c r="L4633" s="444">
        <f t="shared" ca="1" si="174"/>
        <v>-143940975386008.94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-143940975386008.94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-599754064108.37061</v>
      </c>
      <c r="L4634" s="444">
        <f t="shared" ca="1" si="174"/>
        <v>-144540729450117.31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-144540729450117.31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-602253039375.48877</v>
      </c>
      <c r="L4635" s="444">
        <f t="shared" ca="1" si="174"/>
        <v>-145142982489492.81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-145142982489492.81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-604762427039.55334</v>
      </c>
      <c r="L4636" s="444">
        <f t="shared" ca="1" si="174"/>
        <v>-145747744916532.38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-145747744916532.38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-607282270485.55151</v>
      </c>
      <c r="L4637" s="444">
        <f t="shared" ca="1" si="174"/>
        <v>-146355027187017.94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-146355027187017.94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-609812613279.24146</v>
      </c>
      <c r="L4638" s="444">
        <f t="shared" ca="1" si="174"/>
        <v>-146964839800297.19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-146964839800297.19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-612353499167.90491</v>
      </c>
      <c r="L4639" s="444">
        <f t="shared" ca="1" si="174"/>
        <v>-147577193299465.09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-147577193299465.09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-614904972081.10449</v>
      </c>
      <c r="L4640" s="444">
        <f t="shared" ca="1" si="174"/>
        <v>-148192098271546.19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-148192098271546.19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-617467076131.44238</v>
      </c>
      <c r="L4641" s="444">
        <f t="shared" ca="1" si="174"/>
        <v>-148809565347677.63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-148809565347677.63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-620039855615.32349</v>
      </c>
      <c r="L4642" s="444">
        <f t="shared" ca="1" si="174"/>
        <v>-149429605203292.94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-149429605203292.94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-622623355013.72058</v>
      </c>
      <c r="L4643" s="444">
        <f t="shared" ca="1" si="174"/>
        <v>-150052228558306.66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-150052228558306.66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-625217618992.94434</v>
      </c>
      <c r="L4644" s="444">
        <f t="shared" ca="1" si="174"/>
        <v>-150677446177299.59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-150677446177299.59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-627822692405.41492</v>
      </c>
      <c r="L4645" s="444">
        <f t="shared" ca="1" si="174"/>
        <v>-151305268869705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-151305268869705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-630438620290.4375</v>
      </c>
      <c r="L4646" s="444">
        <f t="shared" ca="1" si="174"/>
        <v>-151935707489995.44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-151935707489995.44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-633065447874.98096</v>
      </c>
      <c r="L4647" s="444">
        <f t="shared" ca="1" si="174"/>
        <v>-152568772937870.41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-152568772937870.41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-635703220574.45996</v>
      </c>
      <c r="L4648" s="444">
        <f t="shared" ca="1" si="174"/>
        <v>-153204476158444.88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-153204476158444.88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-638351983993.52026</v>
      </c>
      <c r="L4649" s="444">
        <f t="shared" ca="1" si="174"/>
        <v>-153842828142438.41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-153842828142438.41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-641011783926.82666</v>
      </c>
      <c r="L4650" s="444">
        <f t="shared" ca="1" si="174"/>
        <v>-154483839926365.22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-154483839926365.22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-643682666359.8551</v>
      </c>
      <c r="L4651" s="444">
        <f t="shared" ca="1" si="174"/>
        <v>-155127522592725.06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-155127522592725.06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-646364677469.68774</v>
      </c>
      <c r="L4652" s="444">
        <f t="shared" ca="1" si="174"/>
        <v>-155773887270194.75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-155773887270194.75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-649057863625.8114</v>
      </c>
      <c r="L4653" s="444">
        <f t="shared" ca="1" si="174"/>
        <v>-156422945133820.56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-156422945133820.56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-651762271390.91895</v>
      </c>
      <c r="L4654" s="444">
        <f t="shared" ca="1" si="174"/>
        <v>-157074707405211.47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-157074707405211.47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-654477947521.71448</v>
      </c>
      <c r="L4655" s="444">
        <f t="shared" ca="1" si="174"/>
        <v>-157729185352733.19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-157729185352733.19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-657204938969.72156</v>
      </c>
      <c r="L4656" s="444">
        <f t="shared" ca="1" si="174"/>
        <v>-158386390291702.91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-158386390291702.91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-659943292882.09546</v>
      </c>
      <c r="L4657" s="444">
        <f t="shared" ca="1" si="174"/>
        <v>-159046333584585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-159046333584585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-662693056602.4375</v>
      </c>
      <c r="L4658" s="444">
        <f t="shared" ca="1" si="174"/>
        <v>-159709026641187.44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-159709026641187.44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-665454277671.61426</v>
      </c>
      <c r="L4659" s="444">
        <f t="shared" ca="1" si="174"/>
        <v>-160374480918859.06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-160374480918859.06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-668227003828.57947</v>
      </c>
      <c r="L4660" s="444">
        <f t="shared" ca="1" si="174"/>
        <v>-161042707922687.66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-161042707922687.66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-671011283011.19861</v>
      </c>
      <c r="L4661" s="444">
        <f t="shared" ca="1" si="174"/>
        <v>-161713719205698.84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-161713719205698.84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-673807163357.07849</v>
      </c>
      <c r="L4662" s="444">
        <f t="shared" ca="1" si="174"/>
        <v>-162387526369055.94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-162387526369055.94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-676614693204.39978</v>
      </c>
      <c r="L4663" s="444">
        <f t="shared" ca="1" si="174"/>
        <v>-163064141062260.34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-163064141062260.34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-679433921092.75146</v>
      </c>
      <c r="L4664" s="444">
        <f t="shared" ca="1" si="174"/>
        <v>-163743574983353.09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-163743574983353.09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-682264895763.97119</v>
      </c>
      <c r="L4665" s="444">
        <f t="shared" ca="1" si="174"/>
        <v>-164425839879117.06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-164425839879117.06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-685107666162.98779</v>
      </c>
      <c r="L4666" s="444">
        <f t="shared" ca="1" si="174"/>
        <v>-165110947545280.06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-165110947545280.06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-687962281438.66687</v>
      </c>
      <c r="L4667" s="444">
        <f t="shared" ca="1" si="174"/>
        <v>-165798909826718.72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-165798909826718.72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-690828790944.66138</v>
      </c>
      <c r="L4668" s="444">
        <f t="shared" ca="1" si="174"/>
        <v>-166489738617663.38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-166489738617663.38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-693707244240.26404</v>
      </c>
      <c r="L4669" s="444">
        <f t="shared" ca="1" si="174"/>
        <v>-167183445861903.63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-167183445861903.63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-696597691091.26514</v>
      </c>
      <c r="L4670" s="444">
        <f t="shared" ca="1" si="174"/>
        <v>-167880043552994.88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-167880043552994.88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-699500181470.81201</v>
      </c>
      <c r="L4671" s="444">
        <f t="shared" ca="1" si="174"/>
        <v>-168579543734465.69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-168579543734465.69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-702414765560.27368</v>
      </c>
      <c r="L4672" s="444">
        <f t="shared" ca="1" si="174"/>
        <v>-169281958500025.97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-169281958500025.97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-705341493750.10815</v>
      </c>
      <c r="L4673" s="444">
        <f t="shared" ca="1" si="174"/>
        <v>-169987299993776.06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-169987299993776.06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-708280416640.73364</v>
      </c>
      <c r="L4674" s="444">
        <f t="shared" ca="1" si="174"/>
        <v>-170695580410416.78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-170695580410416.78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-711231585043.4032</v>
      </c>
      <c r="L4675" s="444">
        <f t="shared" ca="1" si="174"/>
        <v>-171406811995460.19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-171406811995460.19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-714195049981.08411</v>
      </c>
      <c r="L4676" s="444">
        <f t="shared" ca="1" si="174"/>
        <v>-172121007045441.28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-172121007045441.28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-717170862689.33862</v>
      </c>
      <c r="L4677" s="444">
        <f t="shared" ca="1" si="174"/>
        <v>-172838177908130.63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-172838177908130.63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-720159074617.21094</v>
      </c>
      <c r="L4678" s="444">
        <f t="shared" ca="1" si="174"/>
        <v>-173558336982747.84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-173558336982747.84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-723159737428.11597</v>
      </c>
      <c r="L4679" s="444">
        <f t="shared" ca="1" si="174"/>
        <v>-174281496720175.97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-174281496720175.97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-726172903000.73315</v>
      </c>
      <c r="L4680" s="444">
        <f t="shared" ca="1" si="174"/>
        <v>-175007669623176.69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-175007669623176.69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-729198623429.90283</v>
      </c>
      <c r="L4681" s="444">
        <f t="shared" ca="1" si="174"/>
        <v>-175736868246606.59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-175736868246606.59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-732236951027.52747</v>
      </c>
      <c r="L4682" s="444">
        <f t="shared" ca="1" si="174"/>
        <v>-176469105197634.13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-176469105197634.13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-735287938323.47546</v>
      </c>
      <c r="L4683" s="444">
        <f t="shared" ca="1" si="174"/>
        <v>-177204393135957.59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-177204393135957.59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-738351638066.48999</v>
      </c>
      <c r="L4684" s="444">
        <f t="shared" ca="1" si="174"/>
        <v>-177942744774024.09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-177942744774024.09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-741428103225.10034</v>
      </c>
      <c r="L4685" s="444">
        <f t="shared" ca="1" si="174"/>
        <v>-178684172877249.19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-178684172877249.19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-744517386988.53833</v>
      </c>
      <c r="L4686" s="444">
        <f t="shared" ca="1" si="174"/>
        <v>-179428690264237.72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-179428690264237.72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-747619542767.6571</v>
      </c>
      <c r="L4687" s="444">
        <f t="shared" ca="1" si="174"/>
        <v>-180176309807005.38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-180176309807005.38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-750734624195.85571</v>
      </c>
      <c r="L4688" s="444">
        <f t="shared" ca="1" si="174"/>
        <v>-180927044431201.22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-180927044431201.22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-753862685130.00513</v>
      </c>
      <c r="L4689" s="444">
        <f t="shared" ca="1" si="174"/>
        <v>-181680907116331.22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-181680907116331.22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-757003779651.38013</v>
      </c>
      <c r="L4690" s="444">
        <f t="shared" ca="1" si="174"/>
        <v>-182437910895982.59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-182437910895982.59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-760157962066.59412</v>
      </c>
      <c r="L4691" s="444">
        <f t="shared" ca="1" si="174"/>
        <v>-183198068858049.19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-183198068858049.19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-763325286908.53833</v>
      </c>
      <c r="L4692" s="444">
        <f t="shared" ca="1" si="174"/>
        <v>-183961394144957.72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-183961394144957.72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-766505808937.32385</v>
      </c>
      <c r="L4693" s="444">
        <f t="shared" ca="1" si="174"/>
        <v>-184727899953895.03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-184727899953895.03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-769699583141.22925</v>
      </c>
      <c r="L4694" s="444">
        <f t="shared" ca="1" si="174"/>
        <v>-185497599537036.25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-185497599537036.25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-772906664737.651</v>
      </c>
      <c r="L4695" s="444">
        <f t="shared" ca="1" si="174"/>
        <v>-186270506201773.91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-186270506201773.91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-776127109174.05798</v>
      </c>
      <c r="L4696" s="444">
        <f t="shared" ca="1" si="174"/>
        <v>-187046633310947.97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-187046633310947.97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-779360972128.94983</v>
      </c>
      <c r="L4697" s="444">
        <f t="shared" ca="1" si="174"/>
        <v>-187825994283076.91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-187825994283076.91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-782608309512.82043</v>
      </c>
      <c r="L4698" s="444">
        <f t="shared" ca="1" si="174"/>
        <v>-188608602592589.72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-188608602592589.72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-785869177469.12378</v>
      </c>
      <c r="L4699" s="444">
        <f t="shared" ca="1" si="174"/>
        <v>-189394471770058.84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-189394471770058.84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-789143632375.24512</v>
      </c>
      <c r="L4700" s="444">
        <f t="shared" ca="1" si="174"/>
        <v>-190183615402434.09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-190183615402434.09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-792431730843.47534</v>
      </c>
      <c r="L4701" s="444">
        <f t="shared" ca="1" si="174"/>
        <v>-190976047133277.56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-190976047133277.56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-795733529721.98987</v>
      </c>
      <c r="L4702" s="444">
        <f t="shared" ca="1" si="174"/>
        <v>-191771780662999.56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-191771780662999.56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-799049086095.83154</v>
      </c>
      <c r="L4703" s="444">
        <f t="shared" ca="1" si="174"/>
        <v>-192570829749095.41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-192570829749095.41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-802378457287.89746</v>
      </c>
      <c r="L4704" s="444">
        <f t="shared" ca="1" si="174"/>
        <v>-193373208206383.31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-193373208206383.31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-805721700859.93042</v>
      </c>
      <c r="L4705" s="444">
        <f t="shared" ca="1" si="174"/>
        <v>-194178929907243.25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-194178929907243.25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-809078874613.51355</v>
      </c>
      <c r="L4706" s="444">
        <f t="shared" ca="1" si="174"/>
        <v>-194988008781856.75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-194988008781856.75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-812450036591.06982</v>
      </c>
      <c r="L4707" s="444">
        <f t="shared" ca="1" si="174"/>
        <v>-195800458818447.81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-195800458818447.81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-815835245076.86584</v>
      </c>
      <c r="L4708" s="444">
        <f t="shared" ca="1" si="174"/>
        <v>-196616294063524.69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-196616294063524.69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-819234558598.01953</v>
      </c>
      <c r="L4709" s="444">
        <f t="shared" ca="1" si="174"/>
        <v>-197435528622122.72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-197435528622122.72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-822648035925.51135</v>
      </c>
      <c r="L4710" s="444">
        <f t="shared" ca="1" si="174"/>
        <v>-198258176658048.22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-198258176658048.22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-826075736075.20093</v>
      </c>
      <c r="L4711" s="444">
        <f t="shared" ca="1" si="174"/>
        <v>-199084252394123.41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-199084252394123.41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-829517718308.84753</v>
      </c>
      <c r="L4712" s="444">
        <f t="shared" ca="1" si="174"/>
        <v>-199913770112432.25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-199913770112432.25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-832974042135.1344</v>
      </c>
      <c r="L4713" s="444">
        <f t="shared" ca="1" si="174"/>
        <v>-200746744154567.38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-200746744154567.38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-836444767310.69739</v>
      </c>
      <c r="L4714" s="444">
        <f t="shared" ca="1" si="174"/>
        <v>-201583188921878.06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-201583188921878.06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-839929953841.15857</v>
      </c>
      <c r="L4715" s="444">
        <f t="shared" ca="1" si="174"/>
        <v>-202423118875719.22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-202423118875719.22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-843429661982.16345</v>
      </c>
      <c r="L4716" s="444">
        <f t="shared" ca="1" si="174"/>
        <v>-203266548537701.38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-203266548537701.38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-846943952240.42236</v>
      </c>
      <c r="L4717" s="444">
        <f t="shared" ca="1" si="174"/>
        <v>-204113492489941.81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-204113492489941.81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-850472885374.75757</v>
      </c>
      <c r="L4718" s="444">
        <f t="shared" ca="1" si="174"/>
        <v>-204963965375316.56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-204963965375316.56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-854016522397.15234</v>
      </c>
      <c r="L4719" s="444">
        <f t="shared" ca="1" si="174"/>
        <v>-205817981897713.72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-205817981897713.72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-857574924573.80713</v>
      </c>
      <c r="L4720" s="444">
        <f t="shared" ca="1" si="174"/>
        <v>-206675556822287.53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-206675556822287.53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-861148153426.198</v>
      </c>
      <c r="L4721" s="444">
        <f t="shared" ca="1" si="174"/>
        <v>-207536704975713.72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-207536704975713.72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-864736270732.1405</v>
      </c>
      <c r="L4722" s="444">
        <f t="shared" ca="1" si="174"/>
        <v>-208401441246445.84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-208401441246445.84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-868339338526.85767</v>
      </c>
      <c r="L4723" s="444">
        <f t="shared" ca="1" si="174"/>
        <v>-209269780584972.69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-209269780584972.69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-871957419104.05286</v>
      </c>
      <c r="L4724" s="444">
        <f t="shared" ca="1" si="174"/>
        <v>-210141738004076.75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-210141738004076.75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-875590575016.98645</v>
      </c>
      <c r="L4725" s="444">
        <f t="shared" ca="1" si="174"/>
        <v>-211017328579093.75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-211017328579093.75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-879238869079.55725</v>
      </c>
      <c r="L4726" s="444">
        <f t="shared" ca="1" si="174"/>
        <v>-211896567448173.31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-211896567448173.31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-882902364367.38879</v>
      </c>
      <c r="L4727" s="444">
        <f t="shared" ca="1" si="174"/>
        <v>-212779469812540.69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-212779469812540.69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-886581124218.91956</v>
      </c>
      <c r="L4728" s="444">
        <f t="shared" ca="1" si="174"/>
        <v>-213666050936759.59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-213666050936759.59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-890275212236.49829</v>
      </c>
      <c r="L4729" s="444">
        <f t="shared" ca="1" si="174"/>
        <v>-214556326148996.09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-214556326148996.09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-893984692287.48376</v>
      </c>
      <c r="L4730" s="444">
        <f t="shared" ca="1" si="174"/>
        <v>-215450310841283.56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-215450310841283.56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-897709628505.34814</v>
      </c>
      <c r="L4731" s="444">
        <f t="shared" ca="1" si="174"/>
        <v>-216348020469788.91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-216348020469788.91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-901450085290.78711</v>
      </c>
      <c r="L4732" s="444">
        <f t="shared" ca="1" si="174"/>
        <v>-217249470555079.69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-217249470555079.69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-905206127312.83203</v>
      </c>
      <c r="L4733" s="444">
        <f t="shared" ca="1" si="174"/>
        <v>-218154676682392.53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-218154676682392.53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-908977819509.96887</v>
      </c>
      <c r="L4734" s="444">
        <f t="shared" ca="1" si="174"/>
        <v>-219063654501902.5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-219063654501902.5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-912765227091.26038</v>
      </c>
      <c r="L4735" s="444">
        <f t="shared" ca="1" si="174"/>
        <v>-219976419728993.75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-219976419728993.75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-916568415537.474</v>
      </c>
      <c r="L4736" s="444">
        <f t="shared" ca="1" si="174"/>
        <v>-220892988144531.22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-220892988144531.22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-920387450602.21338</v>
      </c>
      <c r="L4737" s="444">
        <f t="shared" ca="1" si="174"/>
        <v>-221813375595133.44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-221813375595133.44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-924222398313.05603</v>
      </c>
      <c r="L4738" s="444">
        <f t="shared" ca="1" si="174"/>
        <v>-222737597993446.5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-222737597993446.5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-928073324972.69373</v>
      </c>
      <c r="L4739" s="444">
        <f t="shared" ca="1" si="174"/>
        <v>-223665671318419.19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-223665671318419.19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-931940297160.07996</v>
      </c>
      <c r="L4740" s="444">
        <f t="shared" ca="1" si="174"/>
        <v>-224597611615579.28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-224597611615579.28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-935823381731.58032</v>
      </c>
      <c r="L4741" s="444">
        <f t="shared" ca="1" si="174"/>
        <v>-225533434997310.88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-225533434997310.88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-939722645822.12866</v>
      </c>
      <c r="L4742" s="444">
        <f t="shared" ca="1" si="174"/>
        <v>-226473157643133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-226473157643133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-943638156846.38745</v>
      </c>
      <c r="L4743" s="444">
        <f t="shared" ca="1" si="174"/>
        <v>-227416795799979.38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-227416795799979.38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-947569982499.91406</v>
      </c>
      <c r="L4744" s="444">
        <f t="shared" ca="1" si="174"/>
        <v>-228364365782479.28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-228364365782479.28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-951518190760.33032</v>
      </c>
      <c r="L4745" s="444">
        <f t="shared" ca="1" si="174"/>
        <v>-229315883973239.63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-229315883973239.63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-955482849888.49854</v>
      </c>
      <c r="L4746" s="444">
        <f t="shared" ca="1" si="174"/>
        <v>-230271366823128.13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-230271366823128.13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-959464028429.70056</v>
      </c>
      <c r="L4747" s="444">
        <f t="shared" ca="1" si="174"/>
        <v>-231230830851557.81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-231230830851557.81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-963461795214.82422</v>
      </c>
      <c r="L4748" s="444">
        <f t="shared" ca="1" si="174"/>
        <v>-232194292646772.63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-232194292646772.63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-967476219361.55261</v>
      </c>
      <c r="L4749" s="444">
        <f t="shared" ca="1" si="174"/>
        <v>-233161768866134.19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-233161768866134.19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-971507370275.5592</v>
      </c>
      <c r="L4750" s="444">
        <f t="shared" ca="1" si="174"/>
        <v>-234133276236409.75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-234133276236409.75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-975555317651.70728</v>
      </c>
      <c r="L4751" s="444">
        <f t="shared" ca="1" si="174"/>
        <v>-235108831554061.47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-235108831554061.47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-979620131475.2561</v>
      </c>
      <c r="L4752" s="444">
        <f t="shared" ca="1" si="174"/>
        <v>-236088451685536.72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-236088451685536.72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-983701882023.0697</v>
      </c>
      <c r="L4753" s="444">
        <f t="shared" ca="1" si="174"/>
        <v>-237072153567559.78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-237072153567559.78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-987800639864.83252</v>
      </c>
      <c r="L4754" s="444">
        <f t="shared" ca="1" si="174"/>
        <v>-238059954207424.63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-238059954207424.63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-991916475864.26917</v>
      </c>
      <c r="L4755" s="444">
        <f t="shared" ca="1" si="174"/>
        <v>-239051870683288.91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-239051870683288.91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-996049461180.37048</v>
      </c>
      <c r="L4756" s="444">
        <f t="shared" ca="1" si="174"/>
        <v>-240047920144469.28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-240047920144469.28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-1000199667268.6219</v>
      </c>
      <c r="L4757" s="444">
        <f t="shared" ca="1" si="174"/>
        <v>-241048119811737.91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-241048119811737.91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-1004367165882.2412</v>
      </c>
      <c r="L4758" s="444">
        <f t="shared" ca="1" si="174"/>
        <v>-242052486977620.16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-242052486977620.16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-1008552029073.4174</v>
      </c>
      <c r="L4759" s="444">
        <f t="shared" ca="1" si="174"/>
        <v>-243061039006693.56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-243061039006693.56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-1012754329194.5565</v>
      </c>
      <c r="L4760" s="444">
        <f t="shared" ca="1" si="174"/>
        <v>-244073793335888.13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-244073793335888.13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-1016974138899.5338</v>
      </c>
      <c r="L4761" s="444">
        <f t="shared" ca="1" si="174"/>
        <v>-245090767474787.66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-245090767474787.66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-1021211531144.9486</v>
      </c>
      <c r="L4762" s="444">
        <f t="shared" ca="1" si="174"/>
        <v>-246111979005932.59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-246111979005932.59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-1025466579191.3857</v>
      </c>
      <c r="L4763" s="444">
        <f t="shared" ca="1" si="174"/>
        <v>-247137445585123.97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-247137445585123.97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-1029739356604.6832</v>
      </c>
      <c r="L4764" s="444">
        <f t="shared" ca="1" si="174"/>
        <v>-248167184941728.66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-248167184941728.66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-1034029937257.2029</v>
      </c>
      <c r="L4765" s="444">
        <f t="shared" ca="1" si="174"/>
        <v>-249201214878985.84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-249201214878985.84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-1038338395329.1075</v>
      </c>
      <c r="L4766" s="444">
        <f t="shared" ca="1" si="174"/>
        <v>-250239553274314.94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-250239553274314.94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-1042664805309.6455</v>
      </c>
      <c r="L4767" s="444">
        <f t="shared" ca="1" si="174"/>
        <v>-251282218079624.59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-251282218079624.59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-1047009241998.4358</v>
      </c>
      <c r="L4768" s="444">
        <f t="shared" ca="1" si="174"/>
        <v>-252329227321623.03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-252329227321623.03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-1051371780506.7626</v>
      </c>
      <c r="L4769" s="444">
        <f t="shared" ca="1" si="174"/>
        <v>-253380599102129.78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-253380599102129.78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-1055752496258.874</v>
      </c>
      <c r="L4770" s="444">
        <f t="shared" ca="1" si="174"/>
        <v>-254436351598388.66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-254436351598388.66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-1060151464993.286</v>
      </c>
      <c r="L4771" s="444">
        <f t="shared" ca="1" si="174"/>
        <v>-255496503063381.94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-255496503063381.94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-1064568762764.0914</v>
      </c>
      <c r="L4772" s="444">
        <f t="shared" ca="1" si="174"/>
        <v>-256561071826146.03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-256561071826146.03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-1069004465942.2751</v>
      </c>
      <c r="L4773" s="444">
        <f t="shared" ca="1" si="174"/>
        <v>-257630076292088.31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-257630076292088.31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-1073458651217.0345</v>
      </c>
      <c r="L4774" s="444">
        <f t="shared" ca="1" si="174"/>
        <v>-258703534943305.34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-258703534943305.34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-1077931395597.1057</v>
      </c>
      <c r="L4775" s="444">
        <f t="shared" ca="1" si="174"/>
        <v>-259781466338902.44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-259781466338902.44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-1082422776412.0934</v>
      </c>
      <c r="L4776" s="444">
        <f t="shared" ca="1" si="174"/>
        <v>-260863889115314.53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-260863889115314.53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-1086932871313.8104</v>
      </c>
      <c r="L4777" s="444">
        <f t="shared" ca="1" si="174"/>
        <v>-261950821986628.34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-261950821986628.34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-1091461758277.6179</v>
      </c>
      <c r="L4778" s="444">
        <f t="shared" ca="1" si="174"/>
        <v>-263042283744905.97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-263042283744905.97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-1096009515603.7749</v>
      </c>
      <c r="L4779" s="444">
        <f t="shared" ca="1" si="174"/>
        <v>-264138293260509.75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-264138293260509.75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-1100576221918.7905</v>
      </c>
      <c r="L4780" s="444">
        <f t="shared" ca="1" si="174"/>
        <v>-265238869482428.53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-265238869482428.53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-1105161956176.7854</v>
      </c>
      <c r="L4781" s="444">
        <f t="shared" ca="1" si="174"/>
        <v>-266344031438605.31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-266344031438605.31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-1109766797660.8555</v>
      </c>
      <c r="L4782" s="444">
        <f t="shared" ca="1" si="174"/>
        <v>-267453798236266.16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-267453798236266.16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-1114390825984.4424</v>
      </c>
      <c r="L4783" s="444">
        <f t="shared" ca="1" si="174"/>
        <v>-268568189062250.59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-268568189062250.59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-1119034121092.7109</v>
      </c>
      <c r="L4784" s="444">
        <f t="shared" ca="1" si="174"/>
        <v>-269687223183343.31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-269687223183343.31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-1123696763263.9304</v>
      </c>
      <c r="L4785" s="444">
        <f t="shared" ca="1" si="174"/>
        <v>-270810919946607.25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-270810919946607.25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-1128378833110.8633</v>
      </c>
      <c r="L4786" s="444">
        <f t="shared" ca="1" si="174"/>
        <v>-271939298779718.13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-271939298779718.13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-1133080411582.1589</v>
      </c>
      <c r="L4787" s="444">
        <f t="shared" ca="1" si="174"/>
        <v>-273072379191300.28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-273072379191300.28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-1137801579963.7512</v>
      </c>
      <c r="L4788" s="444">
        <f t="shared" ca="1" si="174"/>
        <v>-274210180771264.03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-274210180771264.03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-1142542419880.2668</v>
      </c>
      <c r="L4789" s="444">
        <f t="shared" ca="1" si="174"/>
        <v>-275352723191144.31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-275352723191144.31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-1147303013296.4346</v>
      </c>
      <c r="L4790" s="444">
        <f t="shared" ca="1" si="174"/>
        <v>-276500026204440.75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-276500026204440.75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-1152083442518.5032</v>
      </c>
      <c r="L4791" s="444">
        <f t="shared" ca="1" si="174"/>
        <v>-277652109646959.25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-277652109646959.25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-1156883790195.6636</v>
      </c>
      <c r="L4792" s="444">
        <f t="shared" ca="1" si="174"/>
        <v>-278808993437154.91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-278808993437154.91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-1161704139321.479</v>
      </c>
      <c r="L4793" s="444">
        <f t="shared" ca="1" si="174"/>
        <v>-279970697576476.38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-279970697576476.38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-1166544573235.3181</v>
      </c>
      <c r="L4794" s="444">
        <f t="shared" ca="1" si="174"/>
        <v>-281137242149711.69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-281137242149711.69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-1171405175623.7986</v>
      </c>
      <c r="L4795" s="444">
        <f t="shared" ca="1" si="174"/>
        <v>-282308647325335.5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-282308647325335.5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-1176286030522.2312</v>
      </c>
      <c r="L4796" s="444">
        <f t="shared" ca="1" si="174"/>
        <v>-283484933355857.75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-283484933355857.75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-1181187222316.074</v>
      </c>
      <c r="L4797" s="444">
        <f t="shared" ca="1" si="174"/>
        <v>-284666120578173.81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-284666120578173.81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-1186108835742.3909</v>
      </c>
      <c r="L4798" s="444">
        <f t="shared" ca="1" si="174"/>
        <v>-285852229413916.19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-285852229413916.19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-1191050955891.3174</v>
      </c>
      <c r="L4799" s="444">
        <f t="shared" ca="1" si="174"/>
        <v>-287043280369807.5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-287043280369807.5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-1196013668207.5313</v>
      </c>
      <c r="L4800" s="444">
        <f t="shared" ca="1" si="174"/>
        <v>-288239294038015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-288239294038015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-1200997058491.7292</v>
      </c>
      <c r="L4801" s="444">
        <f t="shared" ca="1" si="174"/>
        <v>-289440291096506.75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-289440291096506.75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-1206001212902.1113</v>
      </c>
      <c r="L4802" s="444">
        <f t="shared" ca="1" si="174"/>
        <v>-290646292309408.88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-290646292309408.88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-1211026217955.8704</v>
      </c>
      <c r="L4803" s="444">
        <f t="shared" ca="1" si="174"/>
        <v>-291857318527364.75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-291857318527364.75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-1216072160530.6865</v>
      </c>
      <c r="L4804" s="444">
        <f t="shared" ca="1" si="174"/>
        <v>-293073390687895.44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-293073390687895.44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-1221139127866.231</v>
      </c>
      <c r="L4805" s="444">
        <f t="shared" ca="1" si="174"/>
        <v>-294294529815761.69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-294294529815761.69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-1226227207565.6736</v>
      </c>
      <c r="L4806" s="444">
        <f t="shared" ca="1" si="174"/>
        <v>-295520757023327.38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-295520757023327.38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-1231336487597.1973</v>
      </c>
      <c r="L4807" s="444">
        <f t="shared" ca="1" si="174"/>
        <v>-296752093510924.56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-296752093510924.56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-1236467056295.519</v>
      </c>
      <c r="L4808" s="444">
        <f t="shared" ca="1" si="174"/>
        <v>-297988560567220.06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-297988560567220.06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-1241619002363.417</v>
      </c>
      <c r="L4809" s="444">
        <f t="shared" ca="1" si="174"/>
        <v>-299230179569583.5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-299230179569583.5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-1246792414873.2646</v>
      </c>
      <c r="L4810" s="444">
        <f t="shared" ca="1" si="174"/>
        <v>-300476971984456.75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-300476971984456.75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-1251987383268.5698</v>
      </c>
      <c r="L4811" s="444">
        <f t="shared" ca="1" si="174"/>
        <v>-301728959367725.31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-301728959367725.31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-1257203997365.5222</v>
      </c>
      <c r="L4812" s="444">
        <f t="shared" ca="1" si="174"/>
        <v>-302986163365090.81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-302986163365090.81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-1262442347354.5449</v>
      </c>
      <c r="L4813" s="444">
        <f t="shared" ca="1" si="174"/>
        <v>-304248605712445.38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-304248605712445.38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-1267702523801.8557</v>
      </c>
      <c r="L4814" s="444">
        <f t="shared" ca="1" si="174"/>
        <v>-305516308236247.25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-305516308236247.25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-1272984617651.0303</v>
      </c>
      <c r="L4815" s="444">
        <f t="shared" ca="1" si="174"/>
        <v>-306789292853898.25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-306789292853898.25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-1278288720224.5759</v>
      </c>
      <c r="L4816" s="444">
        <f t="shared" ca="1" si="174"/>
        <v>-308067581574122.81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-308067581574122.81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-1283614923225.5117</v>
      </c>
      <c r="L4817" s="444">
        <f t="shared" ca="1" si="174"/>
        <v>-309351196497348.31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-309351196497348.31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-1288963318738.9512</v>
      </c>
      <c r="L4818" s="444">
        <f t="shared" ca="1" si="174"/>
        <v>-310640159816087.25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-310640159816087.25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-1294333999233.6968</v>
      </c>
      <c r="L4819" s="444">
        <f t="shared" ca="1" si="174"/>
        <v>-311934493815320.94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-311934493815320.94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-1299727057563.8372</v>
      </c>
      <c r="L4820" s="444">
        <f t="shared" ca="1" si="174"/>
        <v>-313234220872884.75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-313234220872884.75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-1305142586970.353</v>
      </c>
      <c r="L4821" s="444">
        <f t="shared" ca="1" si="174"/>
        <v>-314539363459855.13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-314539363459855.13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-1310580681082.7297</v>
      </c>
      <c r="L4822" s="444">
        <f t="shared" ca="1" si="174"/>
        <v>-315849944140937.88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-315849944140937.88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-1316041433920.5745</v>
      </c>
      <c r="L4823" s="444">
        <f t="shared" ca="1" si="174"/>
        <v>-317165985574858.44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-317165985574858.44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-1321524939895.2434</v>
      </c>
      <c r="L4824" s="444">
        <f t="shared" ca="1" si="174"/>
        <v>-318487510514753.69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-318487510514753.69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-1327031293811.4736</v>
      </c>
      <c r="L4825" s="444">
        <f t="shared" ca="1" si="174"/>
        <v>-319814541808565.19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-319814541808565.19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-1332560590869.0215</v>
      </c>
      <c r="L4826" s="444">
        <f t="shared" ca="1" si="174"/>
        <v>-321147102399434.19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-321147102399434.19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-1338112926664.3091</v>
      </c>
      <c r="L4827" s="444">
        <f t="shared" ca="1" si="174"/>
        <v>-322485215326098.5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-322485215326098.5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-1343688397192.0771</v>
      </c>
      <c r="L4828" s="444">
        <f t="shared" ca="1" si="174"/>
        <v>-323828903723290.56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-323828903723290.56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-1349287098847.0439</v>
      </c>
      <c r="L4829" s="444">
        <f t="shared" ca="1" si="174"/>
        <v>-325178190822137.63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-325178190822137.63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-1354909128425.5735</v>
      </c>
      <c r="L4830" s="444">
        <f t="shared" ca="1" si="174"/>
        <v>-326533099950563.19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-326533099950563.19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-1360554583127.3467</v>
      </c>
      <c r="L4831" s="444">
        <f t="shared" ca="1" si="174"/>
        <v>-327893654533690.56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-327893654533690.56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-1366223560557.0439</v>
      </c>
      <c r="L4832" s="444">
        <f t="shared" ca="1" si="174"/>
        <v>-329259878094247.63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-329259878094247.63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-1371916158726.0317</v>
      </c>
      <c r="L4833" s="444">
        <f t="shared" ca="1" si="174"/>
        <v>-330631794252973.69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-330631794252973.69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-1377632476054.0571</v>
      </c>
      <c r="L4834" s="444">
        <f t="shared" ca="1" si="174"/>
        <v>-332009426729027.75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-332009426729027.75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-1383372611370.949</v>
      </c>
      <c r="L4835" s="444">
        <f t="shared" ca="1" si="174"/>
        <v>-333392799340398.69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-333392799340398.69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-1389136663918.3279</v>
      </c>
      <c r="L4836" s="444">
        <f t="shared" ca="1" si="174"/>
        <v>-334781936004317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-334781936004317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-1394924733351.3208</v>
      </c>
      <c r="L4837" s="444">
        <f t="shared" ca="1" si="174"/>
        <v>-336176860737668.31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-336176860737668.31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-1400736919740.2847</v>
      </c>
      <c r="L4838" s="444">
        <f t="shared" ca="1" si="174"/>
        <v>-337577597657408.63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-337577597657408.63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-1406573323572.5359</v>
      </c>
      <c r="L4839" s="444">
        <f t="shared" ca="1" si="174"/>
        <v>-338984170980981.19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-338984170980981.19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-1412434045754.0884</v>
      </c>
      <c r="L4840" s="444">
        <f t="shared" ca="1" si="174"/>
        <v>-340396605026735.25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-340396605026735.25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-1418319187611.397</v>
      </c>
      <c r="L4841" s="444">
        <f t="shared" ca="1" si="174"/>
        <v>-341814924214346.63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-341814924214346.63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-1424228850893.1108</v>
      </c>
      <c r="L4842" s="444">
        <f t="shared" ca="1" si="174"/>
        <v>-343239153065239.75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-343239153065239.75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-1430163137771.8323</v>
      </c>
      <c r="L4843" s="444">
        <f t="shared" ca="1" si="174"/>
        <v>-344669316203011.56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-344669316203011.56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-1436122150845.8816</v>
      </c>
      <c r="L4844" s="444">
        <f t="shared" ca="1" si="174"/>
        <v>-346105438353857.44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-346105438353857.44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-1442105993141.0728</v>
      </c>
      <c r="L4845" s="444">
        <f t="shared" ca="1" si="174"/>
        <v>-347547544346998.5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-347547544346998.5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-1448114768112.4937</v>
      </c>
      <c r="L4846" s="444">
        <f t="shared" ca="1" si="174"/>
        <v>-348995659115111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-348995659115111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-1454148579646.2959</v>
      </c>
      <c r="L4847" s="444">
        <f t="shared" ca="1" si="174"/>
        <v>-350449807694757.31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-350449807694757.31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-1460207532061.4888</v>
      </c>
      <c r="L4848" s="444">
        <f t="shared" ca="1" si="174"/>
        <v>-351910015226818.81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-351910015226818.81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-1466291730111.7451</v>
      </c>
      <c r="L4849" s="444">
        <f t="shared" ca="1" si="174"/>
        <v>-353376306956930.56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-353376306956930.56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-1472401278987.2107</v>
      </c>
      <c r="L4850" s="444">
        <f t="shared" ca="1" si="174"/>
        <v>-354848708235917.75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-354848708235917.75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-1478536284316.324</v>
      </c>
      <c r="L4851" s="444">
        <f t="shared" ca="1" si="174"/>
        <v>-356327244520234.06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-356327244520234.06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-1484696852167.6418</v>
      </c>
      <c r="L4852" s="444">
        <f t="shared" ca="1" si="174"/>
        <v>-357811941372401.69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-357811941372401.69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-1490883089051.6736</v>
      </c>
      <c r="L4853" s="444">
        <f t="shared" ref="L4853:L5107" ca="1" si="179">I4853-J4853+K4853</f>
        <v>-359302824461453.38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-359302824461453.38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-1497095101922.7224</v>
      </c>
      <c r="L4854" s="444">
        <f t="shared" ca="1" si="179"/>
        <v>-360799919563376.13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-360799919563376.13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-1503332998180.7339</v>
      </c>
      <c r="L4855" s="444">
        <f t="shared" ca="1" si="179"/>
        <v>-362303252561556.88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-362303252561556.88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-1509596885673.1536</v>
      </c>
      <c r="L4856" s="444">
        <f t="shared" ca="1" si="179"/>
        <v>-363812849447230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-363812849447230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-1515886872696.7917</v>
      </c>
      <c r="L4857" s="444">
        <f t="shared" ca="1" si="179"/>
        <v>-365328736319926.81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-365328736319926.81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-1522203067999.6951</v>
      </c>
      <c r="L4858" s="444">
        <f t="shared" ca="1" si="179"/>
        <v>-366850939387926.5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-366850939387926.5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-1528545580783.0271</v>
      </c>
      <c r="L4859" s="444">
        <f t="shared" ca="1" si="179"/>
        <v>-368379484968709.5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-368379484968709.5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-1534914520702.9563</v>
      </c>
      <c r="L4860" s="444">
        <f t="shared" ca="1" si="179"/>
        <v>-369914399489412.44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-369914399489412.44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-1541309997872.5518</v>
      </c>
      <c r="L4861" s="444">
        <f t="shared" ca="1" si="179"/>
        <v>-371455709487285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-371455709487285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-1547732122863.6875</v>
      </c>
      <c r="L4862" s="444">
        <f t="shared" ca="1" si="179"/>
        <v>-373003441610148.69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-373003441610148.69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-1554181006708.9529</v>
      </c>
      <c r="L4863" s="444">
        <f t="shared" ca="1" si="179"/>
        <v>-374557622616857.63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-374557622616857.63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-1560656760903.5735</v>
      </c>
      <c r="L4864" s="444">
        <f t="shared" ca="1" si="179"/>
        <v>-376118279377761.19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-376118279377761.19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-1567159497407.3384</v>
      </c>
      <c r="L4865" s="444">
        <f t="shared" ca="1" si="179"/>
        <v>-377685438875168.5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-377685438875168.5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-1573689328646.5354</v>
      </c>
      <c r="L4866" s="444">
        <f t="shared" ca="1" si="179"/>
        <v>-379259128203815.06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-379259128203815.06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-1580246367515.896</v>
      </c>
      <c r="L4867" s="444">
        <f t="shared" ca="1" si="179"/>
        <v>-380839374571330.94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-380839374571330.94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-1586830727380.5457</v>
      </c>
      <c r="L4868" s="444">
        <f t="shared" ca="1" si="179"/>
        <v>-382426205298711.5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-382426205298711.5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-1593442522077.9646</v>
      </c>
      <c r="L4869" s="444">
        <f t="shared" ca="1" si="179"/>
        <v>-384019647820789.44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-384019647820789.44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-1600081865919.9561</v>
      </c>
      <c r="L4870" s="444">
        <f t="shared" ca="1" si="179"/>
        <v>-385619729686709.38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-385619729686709.38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-1606748873694.6223</v>
      </c>
      <c r="L4871" s="444">
        <f t="shared" ca="1" si="179"/>
        <v>-387226478560404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-387226478560404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-1613443660668.3501</v>
      </c>
      <c r="L4872" s="444">
        <f t="shared" ca="1" si="179"/>
        <v>-388839922221072.38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-388839922221072.38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-1620166342587.8015</v>
      </c>
      <c r="L4873" s="444">
        <f t="shared" ca="1" si="179"/>
        <v>-390460088563660.19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-390460088563660.19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-1626917035681.9175</v>
      </c>
      <c r="L4874" s="444">
        <f t="shared" ca="1" si="179"/>
        <v>-392087005599342.13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-392087005599342.13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-1633695856663.9255</v>
      </c>
      <c r="L4875" s="444">
        <f t="shared" ca="1" si="179"/>
        <v>-393720701456006.06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-393720701456006.06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-1640502922733.3586</v>
      </c>
      <c r="L4876" s="444">
        <f t="shared" ca="1" si="179"/>
        <v>-395361204378739.44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-395361204378739.44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-1647338351578.0811</v>
      </c>
      <c r="L4877" s="444">
        <f t="shared" ca="1" si="179"/>
        <v>-397008542730317.5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-397008542730317.5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-1654202261376.323</v>
      </c>
      <c r="L4878" s="444">
        <f t="shared" ca="1" si="179"/>
        <v>-398662744991693.81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-398662744991693.81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-1661094770798.7241</v>
      </c>
      <c r="L4879" s="444">
        <f t="shared" ca="1" si="179"/>
        <v>-400323839762492.56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-400323839762492.56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-1668015999010.3857</v>
      </c>
      <c r="L4880" s="444">
        <f t="shared" ca="1" si="179"/>
        <v>-401991855761502.94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-401991855761502.94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-1674966065672.929</v>
      </c>
      <c r="L4881" s="444">
        <f t="shared" ca="1" si="179"/>
        <v>-403666821827175.88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-403666821827175.88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-1681945090946.5662</v>
      </c>
      <c r="L4882" s="444">
        <f t="shared" ca="1" si="179"/>
        <v>-405348766918122.44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-405348766918122.44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-1688953195492.1768</v>
      </c>
      <c r="L4883" s="444">
        <f t="shared" ca="1" si="179"/>
        <v>-407037720113614.63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-407037720113614.63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-1695990500473.3943</v>
      </c>
      <c r="L4884" s="444">
        <f t="shared" ca="1" si="179"/>
        <v>-408733710614088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-408733710614088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-1703057127558.7</v>
      </c>
      <c r="L4885" s="444">
        <f t="shared" ca="1" si="179"/>
        <v>-410436767741646.69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-410436767741646.69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-1710153198923.5278</v>
      </c>
      <c r="L4886" s="444">
        <f t="shared" ca="1" si="179"/>
        <v>-412146920940570.19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-412146920940570.19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-1717278837252.3757</v>
      </c>
      <c r="L4887" s="444">
        <f t="shared" ca="1" si="179"/>
        <v>-413864199777822.56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-413864199777822.56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-1724434165740.9272</v>
      </c>
      <c r="L4888" s="444">
        <f t="shared" ca="1" si="179"/>
        <v>-415588633943563.5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-415588633943563.5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-1731619308098.1812</v>
      </c>
      <c r="L4889" s="444">
        <f t="shared" ca="1" si="179"/>
        <v>-417320253251661.69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-417320253251661.69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-1738834388548.5903</v>
      </c>
      <c r="L4890" s="444">
        <f t="shared" ca="1" si="179"/>
        <v>-419059087640210.25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-419059087640210.25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-1746079531834.2095</v>
      </c>
      <c r="L4891" s="444">
        <f t="shared" ca="1" si="179"/>
        <v>-420805167172044.44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-420805167172044.44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-1753354863216.8518</v>
      </c>
      <c r="L4892" s="444">
        <f t="shared" ca="1" si="179"/>
        <v>-422558522035261.31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-422558522035261.31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-1760660508480.2554</v>
      </c>
      <c r="L4893" s="444">
        <f t="shared" ca="1" si="179"/>
        <v>-424319182543741.56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-424319182543741.56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-1767996593932.2566</v>
      </c>
      <c r="L4894" s="444">
        <f t="shared" ca="1" si="179"/>
        <v>-426087179137673.81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-426087179137673.81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-1775363246406.9741</v>
      </c>
      <c r="L4895" s="444">
        <f t="shared" ca="1" si="179"/>
        <v>-427862542384080.81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-427862542384080.81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-1782760593267.0034</v>
      </c>
      <c r="L4896" s="444">
        <f t="shared" ca="1" si="179"/>
        <v>-429645302977347.81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-429645302977347.81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-1790188762405.616</v>
      </c>
      <c r="L4897" s="444">
        <f t="shared" ca="1" si="179"/>
        <v>-431435491739753.44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-431435491739753.44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-1797647882248.9727</v>
      </c>
      <c r="L4898" s="444">
        <f t="shared" ca="1" si="179"/>
        <v>-433233139622002.44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-433233139622002.44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-1805138081758.3435</v>
      </c>
      <c r="L4899" s="444">
        <f t="shared" ca="1" si="179"/>
        <v>-435038277703760.75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-435038277703760.75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-1812659490432.3364</v>
      </c>
      <c r="L4900" s="444">
        <f t="shared" ca="1" si="179"/>
        <v>-436850937194193.06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-436850937194193.06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-1820212238309.1377</v>
      </c>
      <c r="L4901" s="444">
        <f t="shared" ca="1" si="179"/>
        <v>-438671149432502.19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-438671149432502.19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-1827796455968.759</v>
      </c>
      <c r="L4902" s="444">
        <f t="shared" ca="1" si="179"/>
        <v>-440498945888470.94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-440498945888470.94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-1835412274535.2957</v>
      </c>
      <c r="L4903" s="444">
        <f t="shared" ca="1" si="179"/>
        <v>-442334358163006.25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-442334358163006.25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-1843059825679.1924</v>
      </c>
      <c r="L4904" s="444">
        <f t="shared" ca="1" si="179"/>
        <v>-444177417988685.44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-444177417988685.44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-1850739241619.5227</v>
      </c>
      <c r="L4905" s="444">
        <f t="shared" ca="1" si="179"/>
        <v>-446028157230304.94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-446028157230304.94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-1858450655126.2705</v>
      </c>
      <c r="L4906" s="444">
        <f t="shared" ca="1" si="179"/>
        <v>-447886607885431.19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-447886607885431.19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-1866194199522.6299</v>
      </c>
      <c r="L4907" s="444">
        <f t="shared" ca="1" si="179"/>
        <v>-449752802084953.81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-449752802084953.81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-1873970008687.3074</v>
      </c>
      <c r="L4908" s="444">
        <f t="shared" ca="1" si="179"/>
        <v>-451626772093641.13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-451626772093641.13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-1881778217056.8379</v>
      </c>
      <c r="L4909" s="444">
        <f t="shared" ca="1" si="179"/>
        <v>-453508550310697.94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-453508550310697.94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-1889618959627.908</v>
      </c>
      <c r="L4910" s="444">
        <f t="shared" ca="1" si="179"/>
        <v>-455398169270325.88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-455398169270325.88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-1897492371959.6912</v>
      </c>
      <c r="L4911" s="444">
        <f t="shared" ca="1" si="179"/>
        <v>-457295661642285.56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-457295661642285.56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-1905398590176.1902</v>
      </c>
      <c r="L4912" s="444">
        <f t="shared" ca="1" si="179"/>
        <v>-459201060232461.75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-459201060232461.75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-1913337750968.5906</v>
      </c>
      <c r="L4913" s="444">
        <f t="shared" ca="1" si="179"/>
        <v>-461114397983430.31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-461114397983430.31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-1921309991597.626</v>
      </c>
      <c r="L4914" s="444">
        <f t="shared" ca="1" si="179"/>
        <v>-463035707975027.94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-463035707975027.94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-1929315449895.95</v>
      </c>
      <c r="L4915" s="444">
        <f t="shared" ca="1" si="179"/>
        <v>-464965023424923.88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-464965023424923.88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-1937354264270.5164</v>
      </c>
      <c r="L4916" s="444">
        <f t="shared" ca="1" si="179"/>
        <v>-466902377689194.38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-466902377689194.38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-1945426573704.9766</v>
      </c>
      <c r="L4917" s="444">
        <f t="shared" ca="1" si="179"/>
        <v>-468847804262899.38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-468847804262899.38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-1953532517762.0808</v>
      </c>
      <c r="L4918" s="444">
        <f t="shared" ca="1" si="179"/>
        <v>-470801336780661.44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-470801336780661.44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-1961672236586.0891</v>
      </c>
      <c r="L4919" s="444">
        <f t="shared" ca="1" si="179"/>
        <v>-472763009017247.5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-472763009017247.5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-1969845870905.1975</v>
      </c>
      <c r="L4920" s="444">
        <f t="shared" ca="1" si="179"/>
        <v>-474732854888152.69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-474732854888152.69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-1978053562033.9695</v>
      </c>
      <c r="L4921" s="444">
        <f t="shared" ca="1" si="179"/>
        <v>-476710908450186.69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-476710908450186.69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-1986295451875.7776</v>
      </c>
      <c r="L4922" s="444">
        <f t="shared" ca="1" si="179"/>
        <v>-478697203902062.44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-478697203902062.44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-1994571682925.2605</v>
      </c>
      <c r="L4923" s="444">
        <f t="shared" ca="1" si="179"/>
        <v>-480691775584987.69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-480691775584987.69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-2002882398270.7817</v>
      </c>
      <c r="L4924" s="444">
        <f t="shared" ca="1" si="179"/>
        <v>-482694657983258.5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-482694657983258.5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-2011227741596.9106</v>
      </c>
      <c r="L4925" s="444">
        <f t="shared" ca="1" si="179"/>
        <v>-484705885724855.44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-484705885724855.44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-2019607857186.8977</v>
      </c>
      <c r="L4926" s="444">
        <f t="shared" ca="1" si="179"/>
        <v>-486725493582042.31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-486725493582042.31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-2028022889925.176</v>
      </c>
      <c r="L4927" s="444">
        <f t="shared" ca="1" si="179"/>
        <v>-488753516471967.5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-488753516471967.5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-2036472985299.8645</v>
      </c>
      <c r="L4928" s="444">
        <f t="shared" ca="1" si="179"/>
        <v>-490789989457267.38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-490789989457267.38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-2044958289405.2808</v>
      </c>
      <c r="L4929" s="444">
        <f t="shared" ca="1" si="179"/>
        <v>-492834947746672.63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-492834947746672.63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-2053478948944.4692</v>
      </c>
      <c r="L4930" s="444">
        <f t="shared" ca="1" si="179"/>
        <v>-494888426695617.13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-494888426695617.13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-2062035111231.738</v>
      </c>
      <c r="L4931" s="444">
        <f t="shared" ca="1" si="179"/>
        <v>-496950461806848.88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-496950461806848.88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-2070626924195.2034</v>
      </c>
      <c r="L4932" s="444">
        <f t="shared" ca="1" si="179"/>
        <v>-499021088731044.06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-499021088731044.06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-2079254536379.3503</v>
      </c>
      <c r="L4933" s="444">
        <f t="shared" ca="1" si="179"/>
        <v>-501100343267423.44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-501100343267423.44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-2087918096947.5974</v>
      </c>
      <c r="L4934" s="444">
        <f t="shared" ca="1" si="179"/>
        <v>-503188261364371.06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-503188261364371.06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-2096617755684.8794</v>
      </c>
      <c r="L4935" s="444">
        <f t="shared" ca="1" si="179"/>
        <v>-505284879120055.94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-505284879120055.94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-2105353663000.2327</v>
      </c>
      <c r="L4936" s="444">
        <f t="shared" ca="1" si="179"/>
        <v>-507390232783056.19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-507390232783056.19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-2114125969929.4011</v>
      </c>
      <c r="L4937" s="444">
        <f t="shared" ca="1" si="179"/>
        <v>-509504358752985.56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-509504358752985.56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-2122934828137.4397</v>
      </c>
      <c r="L4938" s="444">
        <f t="shared" ca="1" si="179"/>
        <v>-511627293581123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-511627293581123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-2131780389921.3459</v>
      </c>
      <c r="L4939" s="444">
        <f t="shared" ca="1" si="179"/>
        <v>-513759073971044.38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-513759073971044.38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-2140662808212.6848</v>
      </c>
      <c r="L4940" s="444">
        <f t="shared" ca="1" si="179"/>
        <v>-515899736779257.06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-515899736779257.06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-2149582236580.2378</v>
      </c>
      <c r="L4941" s="444">
        <f t="shared" ca="1" si="179"/>
        <v>-518049319015837.31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-518049319015837.31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-2158538829232.6555</v>
      </c>
      <c r="L4942" s="444">
        <f t="shared" ca="1" si="179"/>
        <v>-520207857845069.94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-520207857845069.94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-2167532741021.125</v>
      </c>
      <c r="L4943" s="444">
        <f t="shared" ca="1" si="179"/>
        <v>-522375390586091.06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-522375390586091.06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-2176564127442.0461</v>
      </c>
      <c r="L4944" s="444">
        <f t="shared" ca="1" si="179"/>
        <v>-524551954713533.13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-524551954713533.13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-2185633144639.7217</v>
      </c>
      <c r="L4945" s="444">
        <f t="shared" ca="1" si="179"/>
        <v>-526737587858172.88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-526737587858172.88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-2194739949409.054</v>
      </c>
      <c r="L4946" s="444">
        <f t="shared" ca="1" si="179"/>
        <v>-528932327807581.94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-528932327807581.94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-2203884699198.2583</v>
      </c>
      <c r="L4947" s="444">
        <f t="shared" ca="1" si="179"/>
        <v>-531136212506780.19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-531136212506780.19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-2213067552111.584</v>
      </c>
      <c r="L4948" s="444">
        <f t="shared" ca="1" si="179"/>
        <v>-533349280058891.75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-533349280058891.75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-2222288666912.0493</v>
      </c>
      <c r="L4949" s="444">
        <f t="shared" ca="1" si="179"/>
        <v>-535571568725803.81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-535571568725803.81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-2231548203024.1826</v>
      </c>
      <c r="L4950" s="444">
        <f t="shared" ca="1" si="179"/>
        <v>-537803116928828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-537803116928828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-2240846320536.7832</v>
      </c>
      <c r="L4951" s="444">
        <f t="shared" ca="1" si="179"/>
        <v>-540043963249364.81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-540043963249364.81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-2250183180205.6865</v>
      </c>
      <c r="L4952" s="444">
        <f t="shared" ca="1" si="179"/>
        <v>-542294146429570.5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-542294146429570.5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-2259558943456.5439</v>
      </c>
      <c r="L4953" s="444">
        <f t="shared" ca="1" si="179"/>
        <v>-544553705373027.06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-544553705373027.06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-2268973772387.6128</v>
      </c>
      <c r="L4954" s="444">
        <f t="shared" ca="1" si="179"/>
        <v>-546822679145414.69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-546822679145414.69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-2278427829772.561</v>
      </c>
      <c r="L4955" s="444">
        <f t="shared" ca="1" si="179"/>
        <v>-549101106975187.25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-549101106975187.25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-2287921279063.2803</v>
      </c>
      <c r="L4956" s="444">
        <f t="shared" ca="1" si="179"/>
        <v>-551389028254250.5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-551389028254250.5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-2297454284392.71</v>
      </c>
      <c r="L4957" s="444">
        <f t="shared" ca="1" si="179"/>
        <v>-553686482538643.19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-553686482538643.19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-2307027010577.6797</v>
      </c>
      <c r="L4958" s="444">
        <f t="shared" ca="1" si="179"/>
        <v>-555993509549220.88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-555993509549220.88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-2316639623121.7534</v>
      </c>
      <c r="L4959" s="444">
        <f t="shared" ca="1" si="179"/>
        <v>-558310149172342.63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-558310149172342.63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-2326292288218.0947</v>
      </c>
      <c r="L4960" s="444">
        <f t="shared" ca="1" si="179"/>
        <v>-560636441460560.75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-560636441460560.75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-2335985172752.3369</v>
      </c>
      <c r="L4961" s="444">
        <f t="shared" ca="1" si="179"/>
        <v>-562972426633313.13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-562972426633313.13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-2345718444305.4712</v>
      </c>
      <c r="L4962" s="444">
        <f t="shared" ca="1" si="179"/>
        <v>-565318145077618.63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-565318145077618.63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-2355492271156.7441</v>
      </c>
      <c r="L4963" s="444">
        <f t="shared" ca="1" si="179"/>
        <v>-567673637348775.38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-567673637348775.38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-2365306822286.564</v>
      </c>
      <c r="L4964" s="444">
        <f t="shared" ca="1" si="179"/>
        <v>-570038944171062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-570038944171062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-2375162267379.4248</v>
      </c>
      <c r="L4965" s="444">
        <f t="shared" ca="1" si="179"/>
        <v>-572414106438441.38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-572414106438441.38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-2385058776826.8389</v>
      </c>
      <c r="L4966" s="444">
        <f t="shared" ca="1" si="179"/>
        <v>-574799165215268.25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-574799165215268.25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-2394996521730.2842</v>
      </c>
      <c r="L4967" s="444">
        <f t="shared" ca="1" si="179"/>
        <v>-577194161736998.5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-577194161736998.5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-2404975673904.1602</v>
      </c>
      <c r="L4968" s="444">
        <f t="shared" ca="1" si="179"/>
        <v>-579599137410902.63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-579599137410902.63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-2414996405878.7607</v>
      </c>
      <c r="L4969" s="444">
        <f t="shared" ca="1" si="179"/>
        <v>-582014133816781.38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-582014133816781.38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-2425058890903.2559</v>
      </c>
      <c r="L4970" s="444">
        <f t="shared" ca="1" si="179"/>
        <v>-584439192707684.63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-584439192707684.63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-2435163302948.686</v>
      </c>
      <c r="L4971" s="444">
        <f t="shared" ca="1" si="179"/>
        <v>-586874356010633.25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-586874356010633.25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-2445309816710.9717</v>
      </c>
      <c r="L4972" s="444">
        <f t="shared" ca="1" si="179"/>
        <v>-589319665827344.25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-589319665827344.25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-2455498607613.9346</v>
      </c>
      <c r="L4973" s="444">
        <f t="shared" ca="1" si="179"/>
        <v>-591775164434958.13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-591775164434958.13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-2465729851812.3257</v>
      </c>
      <c r="L4974" s="444">
        <f t="shared" ca="1" si="179"/>
        <v>-594240894286770.5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-594240894286770.5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-2476003726194.877</v>
      </c>
      <c r="L4975" s="444">
        <f t="shared" ca="1" si="179"/>
        <v>-596716898012965.38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-596716898012965.38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-2486320408387.3555</v>
      </c>
      <c r="L4976" s="444">
        <f t="shared" ca="1" si="179"/>
        <v>-599203218421352.75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-599203218421352.75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-2496680076755.6362</v>
      </c>
      <c r="L4977" s="444">
        <f t="shared" ca="1" si="179"/>
        <v>-601699898498108.38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-601699898498108.38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-2507082910408.7847</v>
      </c>
      <c r="L4978" s="444">
        <f t="shared" ca="1" si="179"/>
        <v>-604206981408517.13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-604206981408517.13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-2517529089202.1548</v>
      </c>
      <c r="L4979" s="444">
        <f t="shared" ca="1" si="179"/>
        <v>-606724510497719.25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-606724510497719.25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-2528018793740.4971</v>
      </c>
      <c r="L4980" s="444">
        <f t="shared" ca="1" si="179"/>
        <v>-609252529291459.75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-609252529291459.75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-2538552205381.082</v>
      </c>
      <c r="L4981" s="444">
        <f t="shared" ca="1" si="179"/>
        <v>-611791081496840.88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-611791081496840.88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-2549129506236.8369</v>
      </c>
      <c r="L4982" s="444">
        <f t="shared" ca="1" si="179"/>
        <v>-614340211003077.75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-614340211003077.75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-2559750879179.4907</v>
      </c>
      <c r="L4983" s="444">
        <f t="shared" ca="1" si="179"/>
        <v>-616899961882257.25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-616899961882257.25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-2570416507842.7383</v>
      </c>
      <c r="L4984" s="444">
        <f t="shared" ca="1" si="179"/>
        <v>-619470378390100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-619470378390100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-2581126576625.4165</v>
      </c>
      <c r="L4985" s="444">
        <f t="shared" ca="1" si="179"/>
        <v>-622051504966725.38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-622051504966725.38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-2591881270694.689</v>
      </c>
      <c r="L4986" s="444">
        <f t="shared" ca="1" si="179"/>
        <v>-624643386237420.13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-624643386237420.13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-2602680775989.2505</v>
      </c>
      <c r="L4987" s="444">
        <f t="shared" ca="1" si="179"/>
        <v>-627246067013409.38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-627246067013409.38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-2613525279222.5391</v>
      </c>
      <c r="L4988" s="444">
        <f t="shared" ca="1" si="179"/>
        <v>-629859592292631.88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-629859592292631.88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-2624414967885.9663</v>
      </c>
      <c r="L4989" s="444">
        <f t="shared" ca="1" si="179"/>
        <v>-632484007260517.88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-632484007260517.88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-2635350030252.1577</v>
      </c>
      <c r="L4990" s="444">
        <f t="shared" ca="1" si="179"/>
        <v>-635119357290770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-635119357290770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-2646330655378.2085</v>
      </c>
      <c r="L4991" s="444">
        <f t="shared" ca="1" si="179"/>
        <v>-637765687946148.25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-637765687946148.25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-2657357033108.9512</v>
      </c>
      <c r="L4992" s="444">
        <f t="shared" ca="1" si="179"/>
        <v>-640423044979257.25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-640423044979257.25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-2668429354080.2383</v>
      </c>
      <c r="L4993" s="444">
        <f t="shared" ca="1" si="179"/>
        <v>-643091474333337.5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-643091474333337.5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-2679547809722.2397</v>
      </c>
      <c r="L4994" s="444">
        <f t="shared" ca="1" si="179"/>
        <v>-645771022143059.75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-645771022143059.75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-2690712592262.749</v>
      </c>
      <c r="L4995" s="444">
        <f t="shared" ca="1" si="179"/>
        <v>-648461734735322.5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-648461734735322.5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-2701923894730.5103</v>
      </c>
      <c r="L4996" s="444">
        <f t="shared" ca="1" si="179"/>
        <v>-651163658630053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-651163658630053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-2713181910958.5542</v>
      </c>
      <c r="L4997" s="444">
        <f t="shared" ca="1" si="179"/>
        <v>-653876840541011.5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-653876840541011.5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-2724486835587.5479</v>
      </c>
      <c r="L4998" s="444">
        <f t="shared" ca="1" si="179"/>
        <v>-656601327376599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-656601327376599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-2735838864069.1626</v>
      </c>
      <c r="L4999" s="444">
        <f t="shared" ca="1" si="179"/>
        <v>-659337166240668.13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-659337166240668.13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-2747238192669.4507</v>
      </c>
      <c r="L5000" s="444">
        <f t="shared" ca="1" si="179"/>
        <v>-662084404433337.63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-662084404433337.63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-2758685018472.2402</v>
      </c>
      <c r="L5001" s="444">
        <f t="shared" ca="1" si="179"/>
        <v>-664843089451809.88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-664843089451809.88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-2770179539382.541</v>
      </c>
      <c r="L5002" s="444">
        <f t="shared" ca="1" si="179"/>
        <v>-667613268991192.38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-667613268991192.38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-2781721954129.9683</v>
      </c>
      <c r="L5003" s="444">
        <f t="shared" ca="1" si="179"/>
        <v>-670394990945322.38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-670394990945322.38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-2793312462272.1768</v>
      </c>
      <c r="L5004" s="444">
        <f t="shared" ca="1" si="179"/>
        <v>-673188303407594.5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-673188303407594.5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-2804951264198.3105</v>
      </c>
      <c r="L5005" s="444">
        <f t="shared" ca="1" si="179"/>
        <v>-675993254671792.75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-675993254671792.75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-2816638561132.4697</v>
      </c>
      <c r="L5006" s="444">
        <f t="shared" ca="1" si="179"/>
        <v>-678809893232925.25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-678809893232925.25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-2828374555137.1885</v>
      </c>
      <c r="L5007" s="444">
        <f t="shared" ca="1" si="179"/>
        <v>-681638267788062.5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-681638267788062.5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-2840159449116.9272</v>
      </c>
      <c r="L5008" s="444">
        <f t="shared" ca="1" si="179"/>
        <v>-684478427237179.38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-684478427237179.38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-2851993446821.5806</v>
      </c>
      <c r="L5009" s="444">
        <f t="shared" ca="1" si="179"/>
        <v>-687330420684001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-687330420684001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-2863876752850.0039</v>
      </c>
      <c r="L5010" s="444">
        <f t="shared" ca="1" si="179"/>
        <v>-690194297436851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-690194297436851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-2875809572653.5459</v>
      </c>
      <c r="L5011" s="444">
        <f t="shared" ca="1" si="179"/>
        <v>-693070107009504.5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-693070107009504.5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-2887792112539.6021</v>
      </c>
      <c r="L5012" s="444">
        <f t="shared" ca="1" si="179"/>
        <v>-695957899122044.13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-695957899122044.13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-2899824579675.1836</v>
      </c>
      <c r="L5013" s="444">
        <f t="shared" ca="1" si="179"/>
        <v>-698857723701719.25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-698857723701719.25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-2911907182090.4971</v>
      </c>
      <c r="L5014" s="444">
        <f t="shared" ca="1" si="179"/>
        <v>-701769630883809.75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-701769630883809.75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-2924040128682.5405</v>
      </c>
      <c r="L5015" s="444">
        <f t="shared" ca="1" si="179"/>
        <v>-704693671012492.25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-704693671012492.25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-2936223629218.7178</v>
      </c>
      <c r="L5016" s="444">
        <f t="shared" ca="1" si="179"/>
        <v>-707629894641711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-707629894641711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-2948457894340.4624</v>
      </c>
      <c r="L5017" s="444">
        <f t="shared" ca="1" si="179"/>
        <v>-710578352536051.5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-710578352536051.5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-2960743135566.8813</v>
      </c>
      <c r="L5018" s="444">
        <f t="shared" ca="1" si="179"/>
        <v>-713539095671618.38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-713539095671618.38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-2973079565298.4097</v>
      </c>
      <c r="L5019" s="444">
        <f t="shared" ca="1" si="179"/>
        <v>-716512175236916.75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-716512175236916.75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-2985467396820.4863</v>
      </c>
      <c r="L5020" s="444">
        <f t="shared" ca="1" si="179"/>
        <v>-719497642633737.25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-719497642633737.25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-2997906844307.2383</v>
      </c>
      <c r="L5021" s="444">
        <f t="shared" ca="1" si="179"/>
        <v>-722495549478044.5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-722495549478044.5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-3010398122825.1855</v>
      </c>
      <c r="L5022" s="444">
        <f t="shared" ca="1" si="179"/>
        <v>-725505947600869.63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-725505947600869.63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-3022941448336.9565</v>
      </c>
      <c r="L5023" s="444">
        <f t="shared" ca="1" si="179"/>
        <v>-728528889049206.63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-728528889049206.63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-3035537037705.0273</v>
      </c>
      <c r="L5024" s="444">
        <f t="shared" ca="1" si="179"/>
        <v>-731564426086911.63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-731564426086911.63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-3048185108695.4648</v>
      </c>
      <c r="L5025" s="444">
        <f t="shared" ca="1" si="179"/>
        <v>-734612611195607.13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-734612611195607.13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-3060885879981.6963</v>
      </c>
      <c r="L5026" s="444">
        <f t="shared" ca="1" si="179"/>
        <v>-737673497075588.88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-737673497075588.88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-3073639571148.2871</v>
      </c>
      <c r="L5027" s="444">
        <f t="shared" ca="1" si="179"/>
        <v>-740747136646737.13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-740747136646737.13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-3086446402694.7378</v>
      </c>
      <c r="L5028" s="444">
        <f t="shared" ca="1" si="179"/>
        <v>-743833583049431.88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-743833583049431.88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-3099306596039.2993</v>
      </c>
      <c r="L5029" s="444">
        <f t="shared" ca="1" si="179"/>
        <v>-746932889645471.13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-746932889645471.13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-3112220373522.7964</v>
      </c>
      <c r="L5030" s="444">
        <f t="shared" ca="1" si="179"/>
        <v>-750045110018993.88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-750045110018993.88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-3125187958412.4746</v>
      </c>
      <c r="L5031" s="444">
        <f t="shared" ca="1" si="179"/>
        <v>-753170297977406.38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-753170297977406.38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-3138209574905.8599</v>
      </c>
      <c r="L5032" s="444">
        <f t="shared" ca="1" si="179"/>
        <v>-756308507552312.25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-756308507552312.25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-3151285448134.6343</v>
      </c>
      <c r="L5033" s="444">
        <f t="shared" ca="1" si="179"/>
        <v>-759459793000446.88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-759459793000446.88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-3164415804168.5288</v>
      </c>
      <c r="L5034" s="444">
        <f t="shared" ca="1" si="179"/>
        <v>-762624208804615.38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-762624208804615.38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-3177600870019.2305</v>
      </c>
      <c r="L5035" s="444">
        <f t="shared" ca="1" si="179"/>
        <v>-765801809674634.63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-765801809674634.63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-3190840873644.311</v>
      </c>
      <c r="L5036" s="444">
        <f t="shared" ca="1" si="179"/>
        <v>-768992650548278.88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-768992650548278.88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-3204136043951.1621</v>
      </c>
      <c r="L5037" s="444">
        <f t="shared" ca="1" si="179"/>
        <v>-772196786592230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-772196786592230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-3217486610800.9585</v>
      </c>
      <c r="L5038" s="444">
        <f t="shared" ca="1" si="179"/>
        <v>-775414273203031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-775414273203031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-3230892805012.6289</v>
      </c>
      <c r="L5039" s="444">
        <f t="shared" ca="1" si="179"/>
        <v>-778645166008043.63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-778645166008043.63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-3244354858366.8486</v>
      </c>
      <c r="L5040" s="444">
        <f t="shared" ca="1" si="179"/>
        <v>-781889520866410.5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-781889520866410.5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-3257873003610.0439</v>
      </c>
      <c r="L5041" s="444">
        <f t="shared" ca="1" si="179"/>
        <v>-785147393870020.5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-785147393870020.5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-3271447474458.4189</v>
      </c>
      <c r="L5042" s="444">
        <f t="shared" ca="1" si="179"/>
        <v>-788418841344478.88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-788418841344478.88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-3285078505601.9951</v>
      </c>
      <c r="L5043" s="444">
        <f t="shared" ca="1" si="179"/>
        <v>-791703919850080.88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-791703919850080.88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-3298766332708.6704</v>
      </c>
      <c r="L5044" s="444">
        <f t="shared" ca="1" si="179"/>
        <v>-795002686182789.5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-795002686182789.5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-3312511192428.2896</v>
      </c>
      <c r="L5045" s="444">
        <f t="shared" ca="1" si="179"/>
        <v>-798315197375217.75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-798315197375217.75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-3326313322396.7407</v>
      </c>
      <c r="L5046" s="444">
        <f t="shared" ca="1" si="179"/>
        <v>-801641510697614.5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-801641510697614.5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-3340172961240.0605</v>
      </c>
      <c r="L5047" s="444">
        <f t="shared" ca="1" si="179"/>
        <v>-804981683658854.5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-804981683658854.5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-3354090348578.5605</v>
      </c>
      <c r="L5048" s="444">
        <f t="shared" ca="1" si="179"/>
        <v>-808335774007433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-808335774007433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-3368065725030.9707</v>
      </c>
      <c r="L5049" s="444">
        <f t="shared" ca="1" si="179"/>
        <v>-811703839732464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-811703839732464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-3382099332218.6001</v>
      </c>
      <c r="L5050" s="444">
        <f t="shared" ca="1" si="179"/>
        <v>-815085939064682.63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-815085939064682.63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-3396191412769.5107</v>
      </c>
      <c r="L5051" s="444">
        <f t="shared" ca="1" si="179"/>
        <v>-818482130477452.13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-818482130477452.13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-3410342210322.7173</v>
      </c>
      <c r="L5052" s="444">
        <f t="shared" ca="1" si="179"/>
        <v>-821892472687774.88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-821892472687774.88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-3424551969532.3955</v>
      </c>
      <c r="L5053" s="444">
        <f t="shared" ca="1" si="179"/>
        <v>-825317024657307.25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-825317024657307.25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-3438820936072.1133</v>
      </c>
      <c r="L5054" s="444">
        <f t="shared" ca="1" si="179"/>
        <v>-828755845593379.38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-828755845593379.38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-3453149356639.0806</v>
      </c>
      <c r="L5055" s="444">
        <f t="shared" ca="1" si="179"/>
        <v>-832208994950018.5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-832208994950018.5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-3467537478958.4102</v>
      </c>
      <c r="L5056" s="444">
        <f t="shared" ca="1" si="179"/>
        <v>-835676532428976.88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-835676532428976.88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-3481985551787.4038</v>
      </c>
      <c r="L5057" s="444">
        <f t="shared" ca="1" si="179"/>
        <v>-839158517980764.25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-839158517980764.25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-3496493824919.8511</v>
      </c>
      <c r="L5058" s="444">
        <f t="shared" ca="1" si="179"/>
        <v>-842655011805684.13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-842655011805684.13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-3511062549190.3506</v>
      </c>
      <c r="L5059" s="444">
        <f t="shared" ca="1" si="179"/>
        <v>-846166074354874.5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-846166074354874.5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-3525691976478.6436</v>
      </c>
      <c r="L5060" s="444">
        <f t="shared" ca="1" si="179"/>
        <v>-849691766331353.13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-849691766331353.13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-3540382359713.9712</v>
      </c>
      <c r="L5061" s="444">
        <f t="shared" ca="1" si="179"/>
        <v>-853232148691067.13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-853232148691067.13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-3555133952879.4463</v>
      </c>
      <c r="L5062" s="444">
        <f t="shared" ca="1" si="179"/>
        <v>-856787282643946.63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-856787282643946.63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-3569947011016.4443</v>
      </c>
      <c r="L5063" s="444">
        <f t="shared" ca="1" si="179"/>
        <v>-860357229654963.13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-860357229654963.13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-3584821790229.0132</v>
      </c>
      <c r="L5064" s="444">
        <f t="shared" ca="1" si="179"/>
        <v>-863942051445192.13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-863942051445192.13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-3599758547688.3003</v>
      </c>
      <c r="L5065" s="444">
        <f t="shared" ca="1" si="179"/>
        <v>-867541809992880.38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-867541809992880.38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-3614757541637.0015</v>
      </c>
      <c r="L5066" s="444">
        <f t="shared" ca="1" si="179"/>
        <v>-871156567534517.38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-871156567534517.38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-3629819031393.8223</v>
      </c>
      <c r="L5067" s="444">
        <f t="shared" ca="1" si="179"/>
        <v>-874786386565911.25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-874786386565911.25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-3644943277357.9634</v>
      </c>
      <c r="L5068" s="444">
        <f t="shared" ca="1" si="179"/>
        <v>-878431329843269.25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-878431329843269.25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-3660130541013.6216</v>
      </c>
      <c r="L5069" s="444">
        <f t="shared" ca="1" si="179"/>
        <v>-882091460384282.88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-882091460384282.88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-3675381084934.5117</v>
      </c>
      <c r="L5070" s="444">
        <f t="shared" ca="1" si="179"/>
        <v>-885766841469217.38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-885766841469217.38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-3690695172788.4063</v>
      </c>
      <c r="L5071" s="444">
        <f t="shared" ca="1" si="179"/>
        <v>-889457536642005.75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-889457536642005.75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-3706073069341.6909</v>
      </c>
      <c r="L5072" s="444">
        <f t="shared" ca="1" si="179"/>
        <v>-893163609711347.5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-893163609711347.5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-3721515040463.9482</v>
      </c>
      <c r="L5073" s="444">
        <f t="shared" ca="1" si="179"/>
        <v>-896885124751811.5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-896885124751811.5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-3737021353132.5474</v>
      </c>
      <c r="L5074" s="444">
        <f t="shared" ca="1" si="179"/>
        <v>-900622146104944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-900622146104944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-3752592275437.2671</v>
      </c>
      <c r="L5075" s="444">
        <f t="shared" ca="1" si="179"/>
        <v>-904374738380381.25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-904374738380381.25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-3768228076584.9219</v>
      </c>
      <c r="L5076" s="444">
        <f t="shared" ca="1" si="179"/>
        <v>-908142966456966.13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-908142966456966.13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-3783929026904.0259</v>
      </c>
      <c r="L5077" s="444">
        <f t="shared" ca="1" si="179"/>
        <v>-911926895483870.13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-911926895483870.13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-3799695397849.459</v>
      </c>
      <c r="L5078" s="444">
        <f t="shared" ca="1" si="179"/>
        <v>-915726590881719.63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-915726590881719.63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-3815527462007.165</v>
      </c>
      <c r="L5079" s="444">
        <f t="shared" ca="1" si="179"/>
        <v>-919542118343726.75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-919542118343726.75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-3831425493098.8608</v>
      </c>
      <c r="L5080" s="444">
        <f t="shared" ca="1" si="179"/>
        <v>-923373543836825.63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-923373543836825.63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-3847389765986.7734</v>
      </c>
      <c r="L5081" s="444">
        <f t="shared" ca="1" si="179"/>
        <v>-927220933602812.38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-927220933602812.38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-3863420556678.3848</v>
      </c>
      <c r="L5082" s="444">
        <f t="shared" ca="1" si="179"/>
        <v>-931084354159490.75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-931084354159490.75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-3879518142331.2114</v>
      </c>
      <c r="L5083" s="444">
        <f t="shared" ca="1" si="179"/>
        <v>-934963872301822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-934963872301822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-3895682801257.5918</v>
      </c>
      <c r="L5084" s="444">
        <f t="shared" ca="1" si="179"/>
        <v>-938859555103079.63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-938859555103079.63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-3911914812929.498</v>
      </c>
      <c r="L5085" s="444">
        <f t="shared" ca="1" si="179"/>
        <v>-942771469916009.13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-942771469916009.13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-3928214457983.3711</v>
      </c>
      <c r="L5086" s="444">
        <f t="shared" ca="1" si="179"/>
        <v>-946699684373992.5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-946699684373992.5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-3944582018224.9692</v>
      </c>
      <c r="L5087" s="444">
        <f t="shared" ca="1" si="179"/>
        <v>-950644266392217.5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-950644266392217.5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-3961017776634.2397</v>
      </c>
      <c r="L5088" s="444">
        <f t="shared" ca="1" si="179"/>
        <v>-954605284168851.75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-954605284168851.75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-3977522017370.2153</v>
      </c>
      <c r="L5089" s="444">
        <f t="shared" ca="1" si="179"/>
        <v>-958582806186222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-958582806186222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-3994095025775.9248</v>
      </c>
      <c r="L5090" s="444">
        <f t="shared" ca="1" si="179"/>
        <v>-962576901211997.88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-962576901211997.88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-4010737088383.3242</v>
      </c>
      <c r="L5091" s="444">
        <f t="shared" ca="1" si="179"/>
        <v>-966587638300381.25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-966587638300381.25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-4027448492918.2544</v>
      </c>
      <c r="L5092" s="444">
        <f t="shared" ca="1" si="179"/>
        <v>-970615086793299.5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-970615086793299.5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-4044229528305.4146</v>
      </c>
      <c r="L5093" s="444">
        <f t="shared" ca="1" si="179"/>
        <v>-974659316321604.88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-974659316321604.88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-4061080484673.3535</v>
      </c>
      <c r="L5094" s="444">
        <f t="shared" ca="1" si="179"/>
        <v>-978720396806278.25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-978720396806278.25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-4078001653359.4927</v>
      </c>
      <c r="L5095" s="444">
        <f t="shared" ca="1" si="179"/>
        <v>-982798398459637.75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-982798398459637.75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-4094993326915.1572</v>
      </c>
      <c r="L5096" s="444">
        <f t="shared" ca="1" si="179"/>
        <v>-986893391786552.88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-986893391786552.88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-4112055799110.6367</v>
      </c>
      <c r="L5097" s="444">
        <f t="shared" ca="1" si="179"/>
        <v>-991005447585663.5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-991005447585663.5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-4129189364940.2646</v>
      </c>
      <c r="L5098" s="444">
        <f t="shared" ca="1" si="179"/>
        <v>-995134636950603.75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-995134636950603.75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-4146394320627.5161</v>
      </c>
      <c r="L5099" s="444">
        <f t="shared" ca="1" si="179"/>
        <v>-999281031271231.25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-999281031271231.25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-4163670963630.1304</v>
      </c>
      <c r="L5100" s="444">
        <f t="shared" ca="1" si="179"/>
        <v>-1003444702234861.4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-1003444702234861.4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-4181019592645.2559</v>
      </c>
      <c r="L5101" s="444">
        <f t="shared" ca="1" si="179"/>
        <v>-1007625721827506.6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-1007625721827506.6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-4198440507614.6108</v>
      </c>
      <c r="L5102" s="444">
        <f t="shared" ca="1" si="179"/>
        <v>-1011824162335121.3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-1011824162335121.3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-4215934009729.6719</v>
      </c>
      <c r="L5103" s="444">
        <f t="shared" ca="1" si="179"/>
        <v>-1016040096344850.9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-1016040096344850.9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-4233500401436.8789</v>
      </c>
      <c r="L5104" s="444">
        <f t="shared" ca="1" si="179"/>
        <v>-1020273596746287.8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-1020273596746287.8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-4251139986442.8657</v>
      </c>
      <c r="L5105" s="444">
        <f t="shared" ca="1" si="179"/>
        <v>-1024524736732730.6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-1024524736732730.6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-4268853069719.7109</v>
      </c>
      <c r="L5106" s="444">
        <f t="shared" ca="1" si="179"/>
        <v>-1028793589802450.4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-1028793589802450.4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-4286639957510.2104</v>
      </c>
      <c r="L5107" s="444">
        <f t="shared" ca="1" si="179"/>
        <v>-1033080229759960.6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-1033080229759960.6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-4304500957333.1694</v>
      </c>
      <c r="L5108" s="444">
        <f t="shared" ref="L5108:L5362" ca="1" si="184">I5108-J5108+K5108</f>
        <v>-1037384730717293.8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-1037384730717293.8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-4322436377988.7241</v>
      </c>
      <c r="L5109" s="444">
        <f t="shared" ca="1" si="184"/>
        <v>-1041707167095282.5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-1041707167095282.5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-4340446529563.6772</v>
      </c>
      <c r="L5110" s="444">
        <f t="shared" ca="1" si="184"/>
        <v>-1046047613624846.1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-1046047613624846.1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-4358531723436.8589</v>
      </c>
      <c r="L5111" s="444">
        <f t="shared" ca="1" si="184"/>
        <v>-1050406145348283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-1050406145348283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-4376692272284.5132</v>
      </c>
      <c r="L5112" s="444">
        <f t="shared" ca="1" si="184"/>
        <v>-1054782837620567.5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-1054782837620567.5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-4394928490085.6978</v>
      </c>
      <c r="L5113" s="444">
        <f t="shared" ca="1" si="184"/>
        <v>-1059177766110653.3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-1059177766110653.3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-4413240692127.7217</v>
      </c>
      <c r="L5114" s="444">
        <f t="shared" ca="1" si="184"/>
        <v>-1063591006802781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-1063591006802781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-4431629195011.5879</v>
      </c>
      <c r="L5115" s="444">
        <f t="shared" ca="1" si="184"/>
        <v>-1068022635997792.6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-1068022635997792.6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-4450094316657.4688</v>
      </c>
      <c r="L5116" s="444">
        <f t="shared" ca="1" si="184"/>
        <v>-1072472730314450.1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-1072472730314450.1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-4468636376310.208</v>
      </c>
      <c r="L5117" s="444">
        <f t="shared" ca="1" si="184"/>
        <v>-1076941366690760.4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-1076941366690760.4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-4487255694544.835</v>
      </c>
      <c r="L5118" s="444">
        <f t="shared" ca="1" si="184"/>
        <v>-1081428622385305.3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-1081428622385305.3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-4505952593272.1055</v>
      </c>
      <c r="L5119" s="444">
        <f t="shared" ca="1" si="184"/>
        <v>-1085934574978577.4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-1085934574978577.4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-4524727395744.0723</v>
      </c>
      <c r="L5120" s="444">
        <f t="shared" ca="1" si="184"/>
        <v>-1090459302374321.5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-1090459302374321.5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-4543580426559.6729</v>
      </c>
      <c r="L5121" s="444">
        <f t="shared" ca="1" si="184"/>
        <v>-1095002882800881.1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-1095002882800881.1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-4562512011670.3379</v>
      </c>
      <c r="L5122" s="444">
        <f t="shared" ca="1" si="184"/>
        <v>-1099565394812551.5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-1099565394812551.5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-4581522478385.6309</v>
      </c>
      <c r="L5123" s="444">
        <f t="shared" ca="1" si="184"/>
        <v>-1104146917290937.1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-1104146917290937.1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-4600612155378.9043</v>
      </c>
      <c r="L5124" s="444">
        <f t="shared" ca="1" si="184"/>
        <v>-1108747529446316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-1108747529446316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-4619781372692.9834</v>
      </c>
      <c r="L5125" s="444">
        <f t="shared" ca="1" si="184"/>
        <v>-1113367310819009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-1113367310819009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-4639030461745.8711</v>
      </c>
      <c r="L5126" s="444">
        <f t="shared" ca="1" si="184"/>
        <v>-1118006341280754.9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-1118006341280754.9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-4658359755336.4785</v>
      </c>
      <c r="L5127" s="444">
        <f t="shared" ca="1" si="184"/>
        <v>-1122664701036091.4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-1122664701036091.4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-4677769587650.3809</v>
      </c>
      <c r="L5128" s="444">
        <f t="shared" ca="1" si="184"/>
        <v>-1127342470623741.8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-1127342470623741.8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-4697260294265.5908</v>
      </c>
      <c r="L5129" s="444">
        <f t="shared" ca="1" si="184"/>
        <v>-1132039730918007.3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-1132039730918007.3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-4716832212158.3633</v>
      </c>
      <c r="L5130" s="444">
        <f t="shared" ca="1" si="184"/>
        <v>-1136756563130165.5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-1136756563130165.5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-4736485679709.0225</v>
      </c>
      <c r="L5131" s="444">
        <f t="shared" ca="1" si="184"/>
        <v>-1141493048809874.5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-1141493048809874.5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-4756221036707.8105</v>
      </c>
      <c r="L5132" s="444">
        <f t="shared" ca="1" si="184"/>
        <v>-1146249269846582.3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-1146249269846582.3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-4776038624360.7598</v>
      </c>
      <c r="L5133" s="444">
        <f t="shared" ca="1" si="184"/>
        <v>-1151025308470943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-1151025308470943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-4795938785295.5957</v>
      </c>
      <c r="L5134" s="444">
        <f t="shared" ca="1" si="184"/>
        <v>-1155821247256238.5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-1155821247256238.5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-4815921863567.6602</v>
      </c>
      <c r="L5135" s="444">
        <f t="shared" ca="1" si="184"/>
        <v>-1160637169119806.3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-1160637169119806.3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-4835988204665.8594</v>
      </c>
      <c r="L5136" s="444">
        <f t="shared" ca="1" si="184"/>
        <v>-1165473157324472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-1165473157324472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-4856138155518.6328</v>
      </c>
      <c r="L5137" s="444">
        <f t="shared" ca="1" si="184"/>
        <v>-1170329295479990.8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-1170329295479990.8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-4876372064499.9609</v>
      </c>
      <c r="L5138" s="444">
        <f t="shared" ca="1" si="184"/>
        <v>-1175205667544490.8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-1175205667544490.8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-4896690281435.3779</v>
      </c>
      <c r="L5139" s="444">
        <f t="shared" ca="1" si="184"/>
        <v>-1180102357825926.3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-1180102357825926.3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-4917093157608.0264</v>
      </c>
      <c r="L5140" s="444">
        <f t="shared" ca="1" si="184"/>
        <v>-1185019450983534.3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-1185019450983534.3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-4937581045764.7256</v>
      </c>
      <c r="L5141" s="444">
        <f t="shared" ca="1" si="184"/>
        <v>-1189957032029299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-1189957032029299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-4958154300122.0791</v>
      </c>
      <c r="L5142" s="444">
        <f t="shared" ca="1" si="184"/>
        <v>-1194915186329421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-1194915186329421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-4978813276372.5879</v>
      </c>
      <c r="L5143" s="444">
        <f t="shared" ca="1" si="184"/>
        <v>-1199893999605793.5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-1199893999605793.5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-4999558331690.8066</v>
      </c>
      <c r="L5144" s="444">
        <f t="shared" ca="1" si="184"/>
        <v>-1204893557937484.3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-1204893557937484.3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-5020389824739.5176</v>
      </c>
      <c r="L5145" s="444">
        <f t="shared" ca="1" si="184"/>
        <v>-1209913947762223.8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-1209913947762223.8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-5041308115675.9326</v>
      </c>
      <c r="L5146" s="444">
        <f t="shared" ca="1" si="184"/>
        <v>-1214955255877899.8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-1214955255877899.8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-5062313566157.916</v>
      </c>
      <c r="L5147" s="444">
        <f t="shared" ca="1" si="184"/>
        <v>-1220017569444057.8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-1220017569444057.8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-5083406539350.2402</v>
      </c>
      <c r="L5148" s="444">
        <f t="shared" ca="1" si="184"/>
        <v>-1225100975983408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-1225100975983408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-5104587399930.8662</v>
      </c>
      <c r="L5149" s="444">
        <f t="shared" ca="1" si="184"/>
        <v>-1230205563383338.8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-1230205563383338.8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-5125856514097.2451</v>
      </c>
      <c r="L5150" s="444">
        <f t="shared" ca="1" si="184"/>
        <v>-1235331419897436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-1235331419897436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-5147214249572.6504</v>
      </c>
      <c r="L5151" s="444">
        <f t="shared" ca="1" si="184"/>
        <v>-1240478634147008.8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-1240478634147008.8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-5168660975612.5361</v>
      </c>
      <c r="L5152" s="444">
        <f t="shared" ca="1" si="184"/>
        <v>-1245647295122621.3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-1245647295122621.3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-5190197063010.9219</v>
      </c>
      <c r="L5153" s="444">
        <f t="shared" ca="1" si="184"/>
        <v>-1250837492185632.3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-1250837492185632.3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-5211822884106.8008</v>
      </c>
      <c r="L5154" s="444">
        <f t="shared" ca="1" si="184"/>
        <v>-1256049315069739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-1256049315069739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-5233538812790.5791</v>
      </c>
      <c r="L5155" s="444">
        <f t="shared" ca="1" si="184"/>
        <v>-1261282853882529.5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-1261282853882529.5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-5255345224510.5391</v>
      </c>
      <c r="L5156" s="444">
        <f t="shared" ca="1" si="184"/>
        <v>-1266538199107040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-1266538199107040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-5277242496279.333</v>
      </c>
      <c r="L5157" s="444">
        <f t="shared" ca="1" si="184"/>
        <v>-1271815441603319.3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-1271815441603319.3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-5299231006680.4971</v>
      </c>
      <c r="L5158" s="444">
        <f t="shared" ca="1" si="184"/>
        <v>-1277114672609999.8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-1277114672609999.8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-5321311135874.999</v>
      </c>
      <c r="L5159" s="444">
        <f t="shared" ca="1" si="184"/>
        <v>-1282435983745874.8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-1282435983745874.8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-5343483265607.8115</v>
      </c>
      <c r="L5160" s="444">
        <f t="shared" ca="1" si="184"/>
        <v>-1287779467011482.5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-1287779467011482.5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-5365747779214.5107</v>
      </c>
      <c r="L5161" s="444">
        <f t="shared" ca="1" si="184"/>
        <v>-1293145214790697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-1293145214790697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-5388105061627.9043</v>
      </c>
      <c r="L5162" s="444">
        <f t="shared" ca="1" si="184"/>
        <v>-1298533319852325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-1298533319852325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-5410555499384.6875</v>
      </c>
      <c r="L5163" s="444">
        <f t="shared" ca="1" si="184"/>
        <v>-1303943875351709.8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-1303943875351709.8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-5433099480632.124</v>
      </c>
      <c r="L5164" s="444">
        <f t="shared" ca="1" si="184"/>
        <v>-1309376974832341.8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-1309376974832341.8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-5455737395134.7568</v>
      </c>
      <c r="L5165" s="444">
        <f t="shared" ca="1" si="184"/>
        <v>-1314832712227476.5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-1314832712227476.5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-5478469634281.1523</v>
      </c>
      <c r="L5166" s="444">
        <f t="shared" ca="1" si="184"/>
        <v>-1320311181861757.8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-1320311181861757.8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-5501296591090.6572</v>
      </c>
      <c r="L5167" s="444">
        <f t="shared" ca="1" si="184"/>
        <v>-1325812478452848.5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-1325812478452848.5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-5524218660220.2021</v>
      </c>
      <c r="L5168" s="444">
        <f t="shared" ca="1" si="184"/>
        <v>-1331336697113068.8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-1331336697113068.8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-5547236237971.1201</v>
      </c>
      <c r="L5169" s="444">
        <f t="shared" ca="1" si="184"/>
        <v>-1336883933351039.8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-1336883933351039.8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-5570349722295.999</v>
      </c>
      <c r="L5170" s="444">
        <f t="shared" ca="1" si="184"/>
        <v>-1342454283073335.8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-1342454283073335.8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-5593559512805.5654</v>
      </c>
      <c r="L5171" s="444">
        <f t="shared" ca="1" si="184"/>
        <v>-1348047842586141.3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-1348047842586141.3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-5616866010775.5889</v>
      </c>
      <c r="L5172" s="444">
        <f t="shared" ca="1" si="184"/>
        <v>-1353664708596916.8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-1353664708596916.8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-5640269619153.8193</v>
      </c>
      <c r="L5173" s="444">
        <f t="shared" ca="1" si="184"/>
        <v>-1359304978216070.5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-1359304978216070.5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-5663770742566.96</v>
      </c>
      <c r="L5174" s="444">
        <f t="shared" ca="1" si="184"/>
        <v>-1364968748958637.5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-1364968748958637.5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-5687369787327.6563</v>
      </c>
      <c r="L5175" s="444">
        <f t="shared" ca="1" si="184"/>
        <v>-1370656118745965.3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-1370656118745965.3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-5711067161441.5215</v>
      </c>
      <c r="L5176" s="444">
        <f t="shared" ca="1" si="184"/>
        <v>-1376367185907406.8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-1376367185907406.8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-5734863274614.1943</v>
      </c>
      <c r="L5177" s="444">
        <f t="shared" ca="1" si="184"/>
        <v>-1382102049182021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-1382102049182021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-5758758538258.4209</v>
      </c>
      <c r="L5178" s="444">
        <f t="shared" ca="1" si="184"/>
        <v>-1387860807720279.5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-1387860807720279.5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-5782753365501.1641</v>
      </c>
      <c r="L5179" s="444">
        <f t="shared" ca="1" si="184"/>
        <v>-1393643561085780.8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-1393643561085780.8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-5806848171190.7529</v>
      </c>
      <c r="L5180" s="444">
        <f t="shared" ca="1" si="184"/>
        <v>-1399450409256971.5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-1399450409256971.5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-5831043371904.0479</v>
      </c>
      <c r="L5181" s="444">
        <f t="shared" ca="1" si="184"/>
        <v>-1405281452628875.5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-1405281452628875.5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-5855339385953.6475</v>
      </c>
      <c r="L5182" s="444">
        <f t="shared" ca="1" si="184"/>
        <v>-1411136792014829.3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-1411136792014829.3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-5879736633395.1221</v>
      </c>
      <c r="L5183" s="444">
        <f t="shared" ca="1" si="184"/>
        <v>-1417016528648224.3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-1417016528648224.3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-5904235536034.2676</v>
      </c>
      <c r="L5184" s="444">
        <f t="shared" ca="1" si="184"/>
        <v>-1422920764184258.5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-1422920764184258.5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-5928836517434.4102</v>
      </c>
      <c r="L5185" s="444">
        <f t="shared" ca="1" si="184"/>
        <v>-1428849600701693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-1428849600701693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-5953540002923.7207</v>
      </c>
      <c r="L5186" s="444">
        <f t="shared" ca="1" si="184"/>
        <v>-1434803140704616.8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-1434803140704616.8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-5978346419602.5693</v>
      </c>
      <c r="L5187" s="444">
        <f t="shared" ca="1" si="184"/>
        <v>-1440781487124219.3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-1440781487124219.3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-6003256196350.9131</v>
      </c>
      <c r="L5188" s="444">
        <f t="shared" ca="1" si="184"/>
        <v>-1446784743320570.3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-1446784743320570.3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-6028269763835.709</v>
      </c>
      <c r="L5189" s="444">
        <f t="shared" ca="1" si="184"/>
        <v>-1452813013084406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-1452813013084406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-6053387554518.3584</v>
      </c>
      <c r="L5190" s="444">
        <f t="shared" ca="1" si="184"/>
        <v>-1458866400638924.3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-1458866400638924.3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-6078610002662.1846</v>
      </c>
      <c r="L5191" s="444">
        <f t="shared" ca="1" si="184"/>
        <v>-1464945010641586.5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-1464945010641586.5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-6103937544339.9434</v>
      </c>
      <c r="L5192" s="444">
        <f t="shared" ca="1" si="184"/>
        <v>-1471048948185926.5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-1471048948185926.5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-6129370617441.3604</v>
      </c>
      <c r="L5193" s="444">
        <f t="shared" ca="1" si="184"/>
        <v>-1477178318803367.8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-1477178318803367.8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-6154909661680.6992</v>
      </c>
      <c r="L5194" s="444">
        <f t="shared" ca="1" si="184"/>
        <v>-1483333228465048.5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-1483333228465048.5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-6180555118604.3691</v>
      </c>
      <c r="L5195" s="444">
        <f t="shared" ca="1" si="184"/>
        <v>-1489513783583652.8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-1489513783583652.8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-6206307431598.5527</v>
      </c>
      <c r="L5196" s="444">
        <f t="shared" ca="1" si="184"/>
        <v>-1495720091015251.3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-1495720091015251.3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-6232167045896.8799</v>
      </c>
      <c r="L5197" s="444">
        <f t="shared" ca="1" si="184"/>
        <v>-1501952258061148.3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-1501952258061148.3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-6258134408588.1172</v>
      </c>
      <c r="L5198" s="444">
        <f t="shared" ca="1" si="184"/>
        <v>-1508210392469736.3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-1508210392469736.3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-6284209968623.9014</v>
      </c>
      <c r="L5199" s="444">
        <f t="shared" ca="1" si="184"/>
        <v>-1514494602438360.3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-1514494602438360.3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-6310394176826.501</v>
      </c>
      <c r="L5200" s="444">
        <f t="shared" ca="1" si="184"/>
        <v>-1520804996615186.8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-1520804996615186.8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-6336687485896.6113</v>
      </c>
      <c r="L5201" s="444">
        <f t="shared" ca="1" si="184"/>
        <v>-1527141684101083.3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-1527141684101083.3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-6363090350421.1797</v>
      </c>
      <c r="L5202" s="444">
        <f t="shared" ca="1" si="184"/>
        <v>-1533504774451504.5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-1533504774451504.5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-6389603226881.2686</v>
      </c>
      <c r="L5203" s="444">
        <f t="shared" ca="1" si="184"/>
        <v>-1539894377678385.8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-1539894377678385.8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-6416226573659.9404</v>
      </c>
      <c r="L5204" s="444">
        <f t="shared" ca="1" si="184"/>
        <v>-1546310604252045.8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-1546310604252045.8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-6442960851050.1904</v>
      </c>
      <c r="L5205" s="444">
        <f t="shared" ca="1" si="184"/>
        <v>-1552753565103096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-1552753565103096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-6469806521262.9004</v>
      </c>
      <c r="L5206" s="444">
        <f t="shared" ca="1" si="184"/>
        <v>-1559223371624359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-1559223371624359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-6496764048434.8291</v>
      </c>
      <c r="L5207" s="444">
        <f t="shared" ca="1" si="184"/>
        <v>-1565720135672793.8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-1565720135672793.8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-6523833898636.6406</v>
      </c>
      <c r="L5208" s="444">
        <f t="shared" ca="1" si="184"/>
        <v>-1572243969571430.5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-1572243969571430.5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-6551016539880.96</v>
      </c>
      <c r="L5209" s="444">
        <f t="shared" ca="1" si="184"/>
        <v>-1578794986111311.5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-1578794986111311.5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-6578312442130.4648</v>
      </c>
      <c r="L5210" s="444">
        <f t="shared" ca="1" si="184"/>
        <v>-1585373298553442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-1585373298553442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-6605722077306.0078</v>
      </c>
      <c r="L5211" s="444">
        <f t="shared" ca="1" si="184"/>
        <v>-1591979020630748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-1591979020630748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-6633245919294.7832</v>
      </c>
      <c r="L5212" s="444">
        <f t="shared" ca="1" si="184"/>
        <v>-1598612266550042.8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-1598612266550042.8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-6660884443958.5117</v>
      </c>
      <c r="L5213" s="444">
        <f t="shared" ca="1" si="184"/>
        <v>-1605273150994001.3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-1605273150994001.3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-6688638129141.6719</v>
      </c>
      <c r="L5214" s="444">
        <f t="shared" ca="1" si="184"/>
        <v>-1611961789123143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-1611961789123143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-6716507454679.7627</v>
      </c>
      <c r="L5215" s="444">
        <f t="shared" ca="1" si="184"/>
        <v>-1618678296577822.8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-1618678296577822.8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-6744492902407.5947</v>
      </c>
      <c r="L5216" s="444">
        <f t="shared" ca="1" si="184"/>
        <v>-1625422789480230.3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-1625422789480230.3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-6772594956167.626</v>
      </c>
      <c r="L5217" s="444">
        <f t="shared" ca="1" si="184"/>
        <v>-1632195384436398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-1632195384436398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-6800814101818.3252</v>
      </c>
      <c r="L5218" s="444">
        <f t="shared" ca="1" si="184"/>
        <v>-1638996198538216.3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-1638996198538216.3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-6829150827242.5674</v>
      </c>
      <c r="L5219" s="444">
        <f t="shared" ca="1" si="184"/>
        <v>-1645825349365458.8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-1645825349365458.8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-6857605622356.0781</v>
      </c>
      <c r="L5220" s="444">
        <f t="shared" ca="1" si="184"/>
        <v>-1652682954987814.8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-1652682954987814.8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-6886178979115.8945</v>
      </c>
      <c r="L5221" s="444">
        <f t="shared" ca="1" si="184"/>
        <v>-1659569133966930.8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-1659569133966930.8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-6914871391528.8779</v>
      </c>
      <c r="L5222" s="444">
        <f t="shared" ca="1" si="184"/>
        <v>-1666484005358459.8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-1666484005358459.8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-6943683355660.249</v>
      </c>
      <c r="L5223" s="444">
        <f t="shared" ca="1" si="184"/>
        <v>-1673427688714120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-1673427688714120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-6972615369642.167</v>
      </c>
      <c r="L5224" s="444">
        <f t="shared" ca="1" si="184"/>
        <v>-1680400304083762.3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-1680400304083762.3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-7001667933682.3428</v>
      </c>
      <c r="L5225" s="444">
        <f t="shared" ca="1" si="184"/>
        <v>-1687401972017444.5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-1687401972017444.5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-7030841550072.6855</v>
      </c>
      <c r="L5226" s="444">
        <f t="shared" ca="1" si="184"/>
        <v>-1694432813567517.3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-1694432813567517.3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-7060136723197.9883</v>
      </c>
      <c r="L5227" s="444">
        <f t="shared" ca="1" si="184"/>
        <v>-1701492950290715.3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-1701492950290715.3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-7089553959544.6465</v>
      </c>
      <c r="L5228" s="444">
        <f t="shared" ca="1" si="184"/>
        <v>-1708582504250260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-1708582504250260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-7119093767709.417</v>
      </c>
      <c r="L5229" s="444">
        <f t="shared" ca="1" si="184"/>
        <v>-1715701598017969.5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-1715701598017969.5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-7148756658408.2061</v>
      </c>
      <c r="L5230" s="444">
        <f t="shared" ca="1" si="184"/>
        <v>-1722850354676377.8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-1722850354676377.8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-7178543144484.9072</v>
      </c>
      <c r="L5231" s="444">
        <f t="shared" ca="1" si="184"/>
        <v>-1730028897820862.8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-1730028897820862.8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-7208453740920.2617</v>
      </c>
      <c r="L5232" s="444">
        <f t="shared" ca="1" si="184"/>
        <v>-1737237351561783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-1737237351561783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-7238488964840.7627</v>
      </c>
      <c r="L5233" s="444">
        <f t="shared" ca="1" si="184"/>
        <v>-1744475840526623.8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-1744475840526623.8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-7268649335527.5986</v>
      </c>
      <c r="L5234" s="444">
        <f t="shared" ca="1" si="184"/>
        <v>-1751744489862151.3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-1751744489862151.3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-7298935374425.6299</v>
      </c>
      <c r="L5235" s="444">
        <f t="shared" ca="1" si="184"/>
        <v>-1759043425236577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-1759043425236577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-7329347605152.4043</v>
      </c>
      <c r="L5236" s="444">
        <f t="shared" ca="1" si="184"/>
        <v>-1766372772841729.5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-1766372772841729.5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-7359886553507.2061</v>
      </c>
      <c r="L5237" s="444">
        <f t="shared" ca="1" si="184"/>
        <v>-1773732659395236.8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-1773732659395236.8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-7390552747480.1533</v>
      </c>
      <c r="L5238" s="444">
        <f t="shared" ca="1" si="184"/>
        <v>-1781123212142717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-1781123212142717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-7421346717261.3213</v>
      </c>
      <c r="L5239" s="444">
        <f t="shared" ca="1" si="184"/>
        <v>-1788544558859978.3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-1788544558859978.3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-7452268995249.9092</v>
      </c>
      <c r="L5240" s="444">
        <f t="shared" ca="1" si="184"/>
        <v>-1795996827855228.3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-1795996827855228.3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-7483320116063.4521</v>
      </c>
      <c r="L5241" s="444">
        <f t="shared" ca="1" si="184"/>
        <v>-1803480147971291.8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-1803480147971291.8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-7514500616547.0488</v>
      </c>
      <c r="L5242" s="444">
        <f t="shared" ca="1" si="184"/>
        <v>-1810994648587838.8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-1810994648587838.8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-7545811035782.6611</v>
      </c>
      <c r="L5243" s="444">
        <f t="shared" ca="1" si="184"/>
        <v>-1818540459623621.5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-1818540459623621.5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-7577251915098.4238</v>
      </c>
      <c r="L5244" s="444">
        <f t="shared" ca="1" si="184"/>
        <v>-1826117711538720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-1826117711538720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-7608823798078</v>
      </c>
      <c r="L5245" s="444">
        <f t="shared" ca="1" si="184"/>
        <v>-1833726535336798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-1833726535336798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-7640527230569.9912</v>
      </c>
      <c r="L5246" s="444">
        <f t="shared" ca="1" si="184"/>
        <v>-1841367062567368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-1841367062567368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-7672362760697.3662</v>
      </c>
      <c r="L5247" s="444">
        <f t="shared" ca="1" si="184"/>
        <v>-1849039425328065.3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-1849039425328065.3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-7704330938866.9385</v>
      </c>
      <c r="L5248" s="444">
        <f t="shared" ca="1" si="184"/>
        <v>-1856743756266932.3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-1856743756266932.3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-7736432317778.8857</v>
      </c>
      <c r="L5249" s="444">
        <f t="shared" ca="1" si="184"/>
        <v>-1864480188584711.3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-1864480188584711.3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-7768667452436.2969</v>
      </c>
      <c r="L5250" s="444">
        <f t="shared" ca="1" si="184"/>
        <v>-1872248856037147.5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-1872248856037147.5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-7801036900154.7822</v>
      </c>
      <c r="L5251" s="444">
        <f t="shared" ca="1" si="184"/>
        <v>-1880049892937302.3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-1880049892937302.3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-7833541220572.0918</v>
      </c>
      <c r="L5252" s="444">
        <f t="shared" ca="1" si="184"/>
        <v>-1887883434157874.3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-1887883434157874.3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-7866180975657.8096</v>
      </c>
      <c r="L5253" s="444">
        <f t="shared" ca="1" si="184"/>
        <v>-1895749615133532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-1895749615133532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-7898956729723.0498</v>
      </c>
      <c r="L5254" s="444">
        <f t="shared" ca="1" si="184"/>
        <v>-1903648571863255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-1903648571863255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-7931869049430.2295</v>
      </c>
      <c r="L5255" s="444">
        <f t="shared" ca="1" si="184"/>
        <v>-1911580440912685.3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-1911580440912685.3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-7964918503802.8555</v>
      </c>
      <c r="L5256" s="444">
        <f t="shared" ca="1" si="184"/>
        <v>-1919545359416488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-1919545359416488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-7998105664235.3672</v>
      </c>
      <c r="L5257" s="444">
        <f t="shared" ca="1" si="184"/>
        <v>-1927543465080723.3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-1927543465080723.3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-8031431104503.0137</v>
      </c>
      <c r="L5258" s="444">
        <f t="shared" ca="1" si="184"/>
        <v>-1935574896185226.3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-1935574896185226.3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-8064895400771.7744</v>
      </c>
      <c r="L5259" s="444">
        <f t="shared" ca="1" si="184"/>
        <v>-1943639791585998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-1943639791585998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-8098499131608.3252</v>
      </c>
      <c r="L5260" s="444">
        <f t="shared" ca="1" si="184"/>
        <v>-1951738290717606.3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-1951738290717606.3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-8132242877990.0264</v>
      </c>
      <c r="L5261" s="444">
        <f t="shared" ca="1" si="184"/>
        <v>-1959870533595596.3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-1959870533595596.3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-8166127223314.9844</v>
      </c>
      <c r="L5262" s="444">
        <f t="shared" ca="1" si="184"/>
        <v>-1968036660818911.3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-1968036660818911.3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-8200152753412.1299</v>
      </c>
      <c r="L5263" s="444">
        <f t="shared" ca="1" si="184"/>
        <v>-1976236813572323.5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-1976236813572323.5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-8234320056551.3477</v>
      </c>
      <c r="L5264" s="444">
        <f t="shared" ca="1" si="184"/>
        <v>-1984471133628874.8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-1984471133628874.8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-8268629723453.6436</v>
      </c>
      <c r="L5265" s="444">
        <f t="shared" ca="1" si="184"/>
        <v>-1992739763352328.5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-1992739763352328.5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-8303082347301.3682</v>
      </c>
      <c r="L5266" s="444">
        <f t="shared" ca="1" si="184"/>
        <v>-2001042845699629.8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-2001042845699629.8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-8337678523748.457</v>
      </c>
      <c r="L5267" s="444">
        <f t="shared" ca="1" si="184"/>
        <v>-2009380524223378.3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-2009380524223378.3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-8372418850930.7432</v>
      </c>
      <c r="L5268" s="444">
        <f t="shared" ca="1" si="184"/>
        <v>-2017752943074309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-2017752943074309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-8407303929476.2871</v>
      </c>
      <c r="L5269" s="444">
        <f t="shared" ca="1" si="184"/>
        <v>-2026160247003785.3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-2026160247003785.3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-8442334362515.7715</v>
      </c>
      <c r="L5270" s="444">
        <f t="shared" ca="1" si="184"/>
        <v>-2034602581366301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-2034602581366301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-8477510755692.9209</v>
      </c>
      <c r="L5271" s="444">
        <f t="shared" ca="1" si="184"/>
        <v>-2043080092121994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-2043080092121994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-8512833717174.9736</v>
      </c>
      <c r="L5272" s="444">
        <f t="shared" ca="1" si="184"/>
        <v>-2051592925839169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-2051592925839169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-8548303857663.2051</v>
      </c>
      <c r="L5273" s="444">
        <f t="shared" ca="1" si="184"/>
        <v>-2060141229696832.3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-2060141229696832.3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-8583921790403.4668</v>
      </c>
      <c r="L5274" s="444">
        <f t="shared" ca="1" si="184"/>
        <v>-2068725151487235.8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-2068725151487235.8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-8619688131196.8154</v>
      </c>
      <c r="L5275" s="444">
        <f t="shared" ca="1" si="184"/>
        <v>-2077344839618432.5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-2077344839618432.5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-8655603498410.1357</v>
      </c>
      <c r="L5276" s="444">
        <f t="shared" ca="1" si="184"/>
        <v>-2086000443116842.8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-2086000443116842.8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-8691668512986.8438</v>
      </c>
      <c r="L5277" s="444">
        <f t="shared" ca="1" si="184"/>
        <v>-2094692111629829.5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-2094692111629829.5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-8727883798457.624</v>
      </c>
      <c r="L5278" s="444">
        <f t="shared" ca="1" si="184"/>
        <v>-2103419995428287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-2103419995428287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-8764249980951.1953</v>
      </c>
      <c r="L5279" s="444">
        <f t="shared" ca="1" si="184"/>
        <v>-2112184245409238.3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-2112184245409238.3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-8800767689205.1582</v>
      </c>
      <c r="L5280" s="444">
        <f t="shared" ca="1" si="184"/>
        <v>-2120985013098443.5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-2120985013098443.5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-8837437554576.8496</v>
      </c>
      <c r="L5281" s="444">
        <f t="shared" ca="1" si="184"/>
        <v>-2129822450653020.3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-2129822450653020.3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-8874260211054.25</v>
      </c>
      <c r="L5282" s="444">
        <f t="shared" ca="1" si="184"/>
        <v>-2138696710864074.5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-2138696710864074.5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-8911236295266.9766</v>
      </c>
      <c r="L5283" s="444">
        <f t="shared" ca="1" si="184"/>
        <v>-2147607947159341.5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-2147607947159341.5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-8948366446497.2559</v>
      </c>
      <c r="L5284" s="444">
        <f t="shared" ca="1" si="184"/>
        <v>-2156556313605838.8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-2156556313605838.8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-8985651306690.9941</v>
      </c>
      <c r="L5285" s="444">
        <f t="shared" ca="1" si="184"/>
        <v>-2165541964912529.8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-2165541964912529.8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-9023091520468.873</v>
      </c>
      <c r="L5286" s="444">
        <f t="shared" ca="1" si="184"/>
        <v>-2174565056432998.5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-2174565056432998.5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-9060687735137.4922</v>
      </c>
      <c r="L5287" s="444">
        <f t="shared" ca="1" si="184"/>
        <v>-2183625744168136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-2183625744168136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-9098440600700.5684</v>
      </c>
      <c r="L5288" s="444">
        <f t="shared" ca="1" si="184"/>
        <v>-2192724184768836.5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-2192724184768836.5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-9136350769870.1523</v>
      </c>
      <c r="L5289" s="444">
        <f t="shared" ca="1" si="184"/>
        <v>-2201860535538706.8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-2201860535538706.8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-9174418898077.9453</v>
      </c>
      <c r="L5290" s="444">
        <f t="shared" ca="1" si="184"/>
        <v>-2211034954436784.8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-2211034954436784.8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-9212645643486.6035</v>
      </c>
      <c r="L5291" s="444">
        <f t="shared" ca="1" si="184"/>
        <v>-2220247600080271.3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-2220247600080271.3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-9251031667001.1309</v>
      </c>
      <c r="L5292" s="444">
        <f t="shared" ca="1" si="184"/>
        <v>-2229498631747272.5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-2229498631747272.5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-9289577632280.3008</v>
      </c>
      <c r="L5293" s="444">
        <f t="shared" ca="1" si="184"/>
        <v>-2238788209379552.8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-2238788209379552.8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-9328284205748.1367</v>
      </c>
      <c r="L5294" s="444">
        <f t="shared" ca="1" si="184"/>
        <v>-2248116493585301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-2248116493585301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-9367152056605.4199</v>
      </c>
      <c r="L5295" s="444">
        <f t="shared" ca="1" si="184"/>
        <v>-2257483645641906.5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-2257483645641906.5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-9406181856841.2773</v>
      </c>
      <c r="L5296" s="444">
        <f t="shared" ca="1" si="184"/>
        <v>-2266889827498748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-2266889827498748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-9445374281244.7832</v>
      </c>
      <c r="L5297" s="444">
        <f t="shared" ca="1" si="184"/>
        <v>-2276335201779993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-2276335201779993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-9484730007416.6367</v>
      </c>
      <c r="L5298" s="444">
        <f t="shared" ca="1" si="184"/>
        <v>-2285819931787409.5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-2285819931787409.5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-9524249715780.873</v>
      </c>
      <c r="L5299" s="444">
        <f t="shared" ca="1" si="184"/>
        <v>-2295344181503190.5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-2295344181503190.5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-9563934089596.627</v>
      </c>
      <c r="L5300" s="444">
        <f t="shared" ca="1" si="184"/>
        <v>-2304908115592787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-2304908115592787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-9603783814969.9453</v>
      </c>
      <c r="L5301" s="444">
        <f t="shared" ca="1" si="184"/>
        <v>-2314511899407757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-2314511899407757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-9643799580865.6543</v>
      </c>
      <c r="L5302" s="444">
        <f t="shared" ca="1" si="184"/>
        <v>-2324155698988622.5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-2324155698988622.5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-9683982079119.2598</v>
      </c>
      <c r="L5303" s="444">
        <f t="shared" ca="1" si="184"/>
        <v>-2333839681067742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-2333839681067742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-9724332004448.9258</v>
      </c>
      <c r="L5304" s="444">
        <f t="shared" ca="1" si="184"/>
        <v>-2343564013072191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-2343564013072191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-9764850054467.4629</v>
      </c>
      <c r="L5305" s="444">
        <f t="shared" ca="1" si="184"/>
        <v>-2353328863126658.5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-2353328863126658.5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-9805536929694.4102</v>
      </c>
      <c r="L5306" s="444">
        <f t="shared" ca="1" si="184"/>
        <v>-2363134400056353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-2363134400056353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-9846393333568.1367</v>
      </c>
      <c r="L5307" s="444">
        <f t="shared" ca="1" si="184"/>
        <v>-2372980793389921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-2372980793389921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-9887419972458.0039</v>
      </c>
      <c r="L5308" s="444">
        <f t="shared" ca="1" si="184"/>
        <v>-2382868213362379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-2382868213362379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-9928617555676.5781</v>
      </c>
      <c r="L5309" s="444">
        <f t="shared" ca="1" si="184"/>
        <v>-2392796830918055.5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-2392796830918055.5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-9969986795491.8984</v>
      </c>
      <c r="L5310" s="444">
        <f t="shared" ca="1" si="184"/>
        <v>-2402766817713547.5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-2402766817713547.5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-10011528407139.781</v>
      </c>
      <c r="L5311" s="444">
        <f t="shared" ca="1" si="184"/>
        <v>-2412778346120687.5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-2412778346120687.5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-10053243108836.197</v>
      </c>
      <c r="L5312" s="444">
        <f t="shared" ca="1" si="184"/>
        <v>-2422831589229523.5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-2422831589229523.5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-10095131621789.682</v>
      </c>
      <c r="L5313" s="444">
        <f t="shared" ca="1" si="184"/>
        <v>-2432926720851313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-2432926720851313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-10137194670213.805</v>
      </c>
      <c r="L5314" s="444">
        <f t="shared" ca="1" si="184"/>
        <v>-2443063915521527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-2443063915521527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-10179432981339.695</v>
      </c>
      <c r="L5315" s="444">
        <f t="shared" ca="1" si="184"/>
        <v>-2453243348502866.5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-2453243348502866.5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-10221847285428.609</v>
      </c>
      <c r="L5316" s="444">
        <f t="shared" ca="1" si="184"/>
        <v>-2463465195788295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-2463465195788295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-10264438315784.563</v>
      </c>
      <c r="L5317" s="444">
        <f t="shared" ca="1" si="184"/>
        <v>-2473729634104079.5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-2473729634104079.5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-10307206808766.998</v>
      </c>
      <c r="L5318" s="444">
        <f t="shared" ca="1" si="184"/>
        <v>-2484036840912846.5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-2484036840912846.5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-10350153503803.527</v>
      </c>
      <c r="L5319" s="444">
        <f t="shared" ca="1" si="184"/>
        <v>-2494386994416650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-2494386994416650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-10393279143402.709</v>
      </c>
      <c r="L5320" s="444">
        <f t="shared" ca="1" si="184"/>
        <v>-2504780273560052.5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-2504780273560052.5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-10436584473166.885</v>
      </c>
      <c r="L5321" s="444">
        <f t="shared" ca="1" si="184"/>
        <v>-2515216858033219.5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-2515216858033219.5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-10480070241805.082</v>
      </c>
      <c r="L5322" s="444">
        <f t="shared" ca="1" si="184"/>
        <v>-2525696928275024.5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-2525696928275024.5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-10523737201145.936</v>
      </c>
      <c r="L5323" s="444">
        <f t="shared" ca="1" si="184"/>
        <v>-2536220665476170.5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-2536220665476170.5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-10567586106150.711</v>
      </c>
      <c r="L5324" s="444">
        <f t="shared" ca="1" si="184"/>
        <v>-2546788251582321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-2546788251582321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-10611617714926.338</v>
      </c>
      <c r="L5325" s="444">
        <f t="shared" ca="1" si="184"/>
        <v>-2557399869297247.5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-2557399869297247.5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-10655832788738.531</v>
      </c>
      <c r="L5326" s="444">
        <f t="shared" ca="1" si="184"/>
        <v>-2568055702085986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-2568055702085986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-10700232092024.941</v>
      </c>
      <c r="L5327" s="444">
        <f t="shared" ca="1" si="184"/>
        <v>-2578755934178011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-2578755934178011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-10744816392408.379</v>
      </c>
      <c r="L5328" s="444">
        <f t="shared" ca="1" si="184"/>
        <v>-2589500750570419.5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-2589500750570419.5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-10789586460710.082</v>
      </c>
      <c r="L5329" s="444">
        <f t="shared" ca="1" si="184"/>
        <v>-2600290337031129.5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-2600290337031129.5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-10834543070963.039</v>
      </c>
      <c r="L5330" s="444">
        <f t="shared" ca="1" si="184"/>
        <v>-2611124880102092.5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-2611124880102092.5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-10879687000425.385</v>
      </c>
      <c r="L5331" s="444">
        <f t="shared" ca="1" si="184"/>
        <v>-2622004567102518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-2622004567102518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-10925019029593.824</v>
      </c>
      <c r="L5332" s="444">
        <f t="shared" ca="1" si="184"/>
        <v>-2632929586132112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-2632929586132112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-10970539942217.133</v>
      </c>
      <c r="L5333" s="444">
        <f t="shared" ca="1" si="184"/>
        <v>-2643900126074329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-2643900126074329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-11016250525309.703</v>
      </c>
      <c r="L5334" s="444">
        <f t="shared" ca="1" si="184"/>
        <v>-2654916376599638.5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-2654916376599638.5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-11062151569165.16</v>
      </c>
      <c r="L5335" s="444">
        <f t="shared" ca="1" si="184"/>
        <v>-2665978528168803.5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-2665978528168803.5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-11108243867370.014</v>
      </c>
      <c r="L5336" s="444">
        <f t="shared" ca="1" si="184"/>
        <v>-2677086772036173.5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-2677086772036173.5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-11154528216817.389</v>
      </c>
      <c r="L5337" s="444">
        <f t="shared" ca="1" si="184"/>
        <v>-2688241300252991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-2688241300252991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-11201005417720.795</v>
      </c>
      <c r="L5338" s="444">
        <f t="shared" ca="1" si="184"/>
        <v>-2699442305670712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-2699442305670712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-11247676273627.967</v>
      </c>
      <c r="L5339" s="444">
        <f t="shared" ca="1" si="184"/>
        <v>-2710689981944340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-2710689981944340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-11294541591434.75</v>
      </c>
      <c r="L5340" s="444">
        <f t="shared" ca="1" si="184"/>
        <v>-2721984523535775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-2721984523535775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-11341602181399.063</v>
      </c>
      <c r="L5341" s="444">
        <f t="shared" ca="1" si="184"/>
        <v>-2733326125717174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-2733326125717174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-11388858857154.891</v>
      </c>
      <c r="L5342" s="444">
        <f t="shared" ca="1" si="184"/>
        <v>-2744714984574329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-2744714984574329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-11436312435726.371</v>
      </c>
      <c r="L5343" s="444">
        <f t="shared" ca="1" si="184"/>
        <v>-2756151297010055.5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-2756151297010055.5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-11483963737541.898</v>
      </c>
      <c r="L5344" s="444">
        <f t="shared" ca="1" si="184"/>
        <v>-2767635260747597.5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-2767635260747597.5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-11531813586448.322</v>
      </c>
      <c r="L5345" s="444">
        <f t="shared" ca="1" si="184"/>
        <v>-2779167074334046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-2779167074334046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-11579862809725.191</v>
      </c>
      <c r="L5346" s="444">
        <f t="shared" ca="1" si="184"/>
        <v>-2790746937143771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-2790746937143771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-11628112238099.045</v>
      </c>
      <c r="L5347" s="444">
        <f t="shared" ca="1" si="184"/>
        <v>-2802375049381870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-2802375049381870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-11676562705757.791</v>
      </c>
      <c r="L5348" s="444">
        <f t="shared" ca="1" si="184"/>
        <v>-2814051612087628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-2814051612087628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-11725215050365.117</v>
      </c>
      <c r="L5349" s="444">
        <f t="shared" ca="1" si="184"/>
        <v>-2825776827137993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-2825776827137993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-11774070113074.971</v>
      </c>
      <c r="L5350" s="444">
        <f t="shared" ca="1" si="184"/>
        <v>-2837550897251068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-2837550897251068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-11823128738546.117</v>
      </c>
      <c r="L5351" s="444">
        <f t="shared" ca="1" si="184"/>
        <v>-2849374025989614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-2849374025989614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-11872391774956.725</v>
      </c>
      <c r="L5352" s="444">
        <f t="shared" ca="1" si="184"/>
        <v>-2861246417764570.5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-2861246417764570.5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-11921860074019.043</v>
      </c>
      <c r="L5353" s="444">
        <f t="shared" ca="1" si="184"/>
        <v>-2873168277838589.5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-2873168277838589.5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-11971534490994.123</v>
      </c>
      <c r="L5354" s="444">
        <f t="shared" ca="1" si="184"/>
        <v>-2885139812329583.5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-2885139812329583.5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-12021415884706.598</v>
      </c>
      <c r="L5355" s="444">
        <f t="shared" ca="1" si="184"/>
        <v>-2897161228214290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-2897161228214290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-12071505117559.541</v>
      </c>
      <c r="L5356" s="444">
        <f t="shared" ca="1" si="184"/>
        <v>-2909232733331849.5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-2909232733331849.5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-12121803055549.373</v>
      </c>
      <c r="L5357" s="444">
        <f t="shared" ca="1" si="184"/>
        <v>-2921354536387399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-2921354536387399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-12172310568280.828</v>
      </c>
      <c r="L5358" s="444">
        <f t="shared" ca="1" si="184"/>
        <v>-2933526846955680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-2933526846955680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-12223028528982</v>
      </c>
      <c r="L5359" s="444">
        <f t="shared" ca="1" si="184"/>
        <v>-2945749875484662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-2945749875484662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-12273957814519.426</v>
      </c>
      <c r="L5360" s="444">
        <f t="shared" ca="1" si="184"/>
        <v>-2958023833299181.5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-2958023833299181.5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-12325099305413.256</v>
      </c>
      <c r="L5361" s="444">
        <f t="shared" ca="1" si="184"/>
        <v>-2970348932604595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-2970348932604595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-12376453885852.479</v>
      </c>
      <c r="L5362" s="444">
        <f t="shared" ca="1" si="184"/>
        <v>-2982725386490447.5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-2982725386490447.5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-12428022443710.197</v>
      </c>
      <c r="L5363" s="444">
        <f t="shared" ref="L5363:L5617" ca="1" si="189">I5363-J5363+K5363</f>
        <v>-2995153408934157.5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-2995153408934157.5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-12479805870558.99</v>
      </c>
      <c r="L5364" s="444">
        <f t="shared" ca="1" si="189"/>
        <v>-3007633214804716.5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-3007633214804716.5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-12531805061686.318</v>
      </c>
      <c r="L5365" s="444">
        <f t="shared" ca="1" si="189"/>
        <v>-3020165019866403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-3020165019866403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-12584020916110.012</v>
      </c>
      <c r="L5366" s="444">
        <f t="shared" ca="1" si="189"/>
        <v>-3032749040782513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-3032749040782513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-12636454336593.805</v>
      </c>
      <c r="L5367" s="444">
        <f t="shared" ca="1" si="189"/>
        <v>-3045385495119107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-3045385495119107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-12689106229662.945</v>
      </c>
      <c r="L5368" s="444">
        <f t="shared" ca="1" si="189"/>
        <v>-3058074601348770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-3058074601348770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-12741977505619.875</v>
      </c>
      <c r="L5369" s="444">
        <f t="shared" ca="1" si="189"/>
        <v>-3070816578854390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-3070816578854390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-12795069078559.959</v>
      </c>
      <c r="L5370" s="444">
        <f t="shared" ca="1" si="189"/>
        <v>-3083611647932950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-3083611647932950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-12848381866387.291</v>
      </c>
      <c r="L5371" s="444">
        <f t="shared" ca="1" si="189"/>
        <v>-3096460029799337.5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-3096460029799337.5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-12901916790830.572</v>
      </c>
      <c r="L5372" s="444">
        <f t="shared" ca="1" si="189"/>
        <v>-3109361946590168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-3109361946590168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-12955674777459.033</v>
      </c>
      <c r="L5373" s="444">
        <f t="shared" ca="1" si="189"/>
        <v>-3122317621367627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-3122317621367627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-13009656755698.445</v>
      </c>
      <c r="L5374" s="444">
        <f t="shared" ca="1" si="189"/>
        <v>-3135327278123325.5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-3135327278123325.5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-13063863658847.189</v>
      </c>
      <c r="L5375" s="444">
        <f t="shared" ca="1" si="189"/>
        <v>-3148391141782172.5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-3148391141782172.5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-13118296424092.385</v>
      </c>
      <c r="L5376" s="444">
        <f t="shared" ca="1" si="189"/>
        <v>-3161509438206265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-3161509438206265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-13172955992526.104</v>
      </c>
      <c r="L5377" s="444">
        <f t="shared" ca="1" si="189"/>
        <v>-3174682394198791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-3174682394198791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-13227843309161.629</v>
      </c>
      <c r="L5378" s="444">
        <f t="shared" ca="1" si="189"/>
        <v>-3187910237507952.5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-3187910237507952.5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-13282959322949.803</v>
      </c>
      <c r="L5379" s="444">
        <f t="shared" ca="1" si="189"/>
        <v>-3201193196830902.5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-3201193196830902.5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-13338304986795.428</v>
      </c>
      <c r="L5380" s="444">
        <f t="shared" ca="1" si="189"/>
        <v>-3214531501817698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-3214531501817698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-13393881257573.742</v>
      </c>
      <c r="L5381" s="444">
        <f t="shared" ca="1" si="189"/>
        <v>-3227925383075271.5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-3227925383075271.5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-13449689096146.965</v>
      </c>
      <c r="L5382" s="444">
        <f t="shared" ca="1" si="189"/>
        <v>-3241375072171418.5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-3241375072171418.5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-13505729467380.91</v>
      </c>
      <c r="L5383" s="444">
        <f t="shared" ca="1" si="189"/>
        <v>-3254880801638799.5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-3254880801638799.5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-13562003340161.664</v>
      </c>
      <c r="L5384" s="444">
        <f t="shared" ca="1" si="189"/>
        <v>-3268442804978961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-3268442804978961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-13618511687412.338</v>
      </c>
      <c r="L5385" s="444">
        <f t="shared" ca="1" si="189"/>
        <v>-3282061316666373.5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-3282061316666373.5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-13675255486109.889</v>
      </c>
      <c r="L5386" s="444">
        <f t="shared" ca="1" si="189"/>
        <v>-3295736572152483.5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-3295736572152483.5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-13732235717302.014</v>
      </c>
      <c r="L5387" s="444">
        <f t="shared" ca="1" si="189"/>
        <v>-3309468807869785.5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-3309468807869785.5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-13789453366124.105</v>
      </c>
      <c r="L5388" s="444">
        <f t="shared" ca="1" si="189"/>
        <v>-3323258261235909.5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-3323258261235909.5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-13846909421816.289</v>
      </c>
      <c r="L5389" s="444">
        <f t="shared" ca="1" si="189"/>
        <v>-3337105170657726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-3337105170657726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-13904604877740.525</v>
      </c>
      <c r="L5390" s="444">
        <f t="shared" ca="1" si="189"/>
        <v>-3351009775535466.5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-3351009775535466.5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-13962540731397.777</v>
      </c>
      <c r="L5391" s="444">
        <f t="shared" ca="1" si="189"/>
        <v>-3364972316266864.5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-3364972316266864.5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-14020717984445.27</v>
      </c>
      <c r="L5392" s="444">
        <f t="shared" ca="1" si="189"/>
        <v>-3378993034251310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-3378993034251310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-14079137642713.791</v>
      </c>
      <c r="L5393" s="444">
        <f t="shared" ca="1" si="189"/>
        <v>-3393072171894024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-3393072171894024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-14137800716225.1</v>
      </c>
      <c r="L5394" s="444">
        <f t="shared" ca="1" si="189"/>
        <v>-3407209972610249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-3407209972610249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-14196708219209.371</v>
      </c>
      <c r="L5395" s="444">
        <f t="shared" ca="1" si="189"/>
        <v>-3421406680829458.5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-3421406680829458.5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-14255861170122.744</v>
      </c>
      <c r="L5396" s="444">
        <f t="shared" ca="1" si="189"/>
        <v>-3435662541999581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-3435662541999581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-14315260591664.92</v>
      </c>
      <c r="L5397" s="444">
        <f t="shared" ca="1" si="189"/>
        <v>-3449977802591246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-3449977802591246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-14374907510796.857</v>
      </c>
      <c r="L5398" s="444">
        <f t="shared" ca="1" si="189"/>
        <v>-3464352710102043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-3464352710102043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-14434802958758.512</v>
      </c>
      <c r="L5399" s="444">
        <f t="shared" ca="1" si="189"/>
        <v>-3478787513060801.5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-3478787513060801.5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-14494947971086.672</v>
      </c>
      <c r="L5400" s="444">
        <f t="shared" ca="1" si="189"/>
        <v>-3493282461031888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-3493282461031888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-14555343587632.867</v>
      </c>
      <c r="L5401" s="444">
        <f t="shared" ca="1" si="189"/>
        <v>-3507837804619521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-3507837804619521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-14615990852581.336</v>
      </c>
      <c r="L5402" s="444">
        <f t="shared" ca="1" si="189"/>
        <v>-3522453795472102.5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-3522453795472102.5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-14676890814467.094</v>
      </c>
      <c r="L5403" s="444">
        <f t="shared" ca="1" si="189"/>
        <v>-3537130686286569.5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-3537130686286569.5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-14738044526194.039</v>
      </c>
      <c r="L5404" s="444">
        <f t="shared" ca="1" si="189"/>
        <v>-3551868730812763.5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-3551868730812763.5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-14799453045053.184</v>
      </c>
      <c r="L5405" s="444">
        <f t="shared" ca="1" si="189"/>
        <v>-3566668183857816.5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-3566668183857816.5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-14861117432740.9</v>
      </c>
      <c r="L5406" s="444">
        <f t="shared" ca="1" si="189"/>
        <v>-3581529301290557.5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-3581529301290557.5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-14923038755377.322</v>
      </c>
      <c r="L5407" s="444">
        <f t="shared" ca="1" si="189"/>
        <v>-3596452340045935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-3596452340045935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-14985218083524.73</v>
      </c>
      <c r="L5408" s="444">
        <f t="shared" ca="1" si="189"/>
        <v>-3611437558129459.5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-3611437558129459.5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-15047656492206.084</v>
      </c>
      <c r="L5409" s="444">
        <f t="shared" ca="1" si="189"/>
        <v>-3626485214621665.5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-3626485214621665.5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-15110355060923.605</v>
      </c>
      <c r="L5410" s="444">
        <f t="shared" ca="1" si="189"/>
        <v>-3641595569682589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-3641595569682589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-15173314873677.453</v>
      </c>
      <c r="L5411" s="444">
        <f t="shared" ca="1" si="189"/>
        <v>-3656768884556266.5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-3656768884556266.5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-15236537018984.445</v>
      </c>
      <c r="L5412" s="444">
        <f t="shared" ca="1" si="189"/>
        <v>-3672005421575251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-3672005421575251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-15300022589896.879</v>
      </c>
      <c r="L5413" s="444">
        <f t="shared" ca="1" si="189"/>
        <v>-3687305444165148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-3687305444165148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-15363772684021.449</v>
      </c>
      <c r="L5414" s="444">
        <f t="shared" ca="1" si="189"/>
        <v>-3702669216849169.5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-3702669216849169.5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-15427788403538.205</v>
      </c>
      <c r="L5415" s="444">
        <f t="shared" ca="1" si="189"/>
        <v>-3718097005252707.5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-3718097005252707.5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-15492070855219.615</v>
      </c>
      <c r="L5416" s="444">
        <f t="shared" ca="1" si="189"/>
        <v>-3733589076107927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-3733589076107927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-15556621150449.697</v>
      </c>
      <c r="L5417" s="444">
        <f t="shared" ca="1" si="189"/>
        <v>-3749145697258376.5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-3749145697258376.5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-15621440405243.232</v>
      </c>
      <c r="L5418" s="444">
        <f t="shared" ca="1" si="189"/>
        <v>-3764767137663619.5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-3764767137663619.5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-15686529740265.078</v>
      </c>
      <c r="L5419" s="444">
        <f t="shared" ca="1" si="189"/>
        <v>-3780453667403884.5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-3780453667403884.5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-15751890280849.518</v>
      </c>
      <c r="L5420" s="444">
        <f t="shared" ca="1" si="189"/>
        <v>-3796205557684734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-3796205557684734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-15817523157019.727</v>
      </c>
      <c r="L5421" s="444">
        <f t="shared" ca="1" si="189"/>
        <v>-3812023080841753.5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-3812023080841753.5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-15883429503507.309</v>
      </c>
      <c r="L5422" s="444">
        <f t="shared" ca="1" si="189"/>
        <v>-3827906510345261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-3827906510345261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-15949610459771.918</v>
      </c>
      <c r="L5423" s="444">
        <f t="shared" ca="1" si="189"/>
        <v>-3843856120805033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-3843856120805033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-16016067170020.973</v>
      </c>
      <c r="L5424" s="444">
        <f t="shared" ca="1" si="189"/>
        <v>-3859872187975054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-3859872187975054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-16082800783229.391</v>
      </c>
      <c r="L5425" s="444">
        <f t="shared" ca="1" si="189"/>
        <v>-3875954988758283.5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-3875954988758283.5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-16149812453159.514</v>
      </c>
      <c r="L5426" s="444">
        <f t="shared" ca="1" si="189"/>
        <v>-3892104801211443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-3892104801211443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-16217103338381.012</v>
      </c>
      <c r="L5427" s="444">
        <f t="shared" ca="1" si="189"/>
        <v>-3908321904549824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-3908321904549824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-16284674602290.932</v>
      </c>
      <c r="L5428" s="444">
        <f t="shared" ca="1" si="189"/>
        <v>-3924606579152115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-3924606579152115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-16352527413133.811</v>
      </c>
      <c r="L5429" s="444">
        <f t="shared" ca="1" si="189"/>
        <v>-3940959106565249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-3940959106565249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-16420662944021.873</v>
      </c>
      <c r="L5430" s="444">
        <f t="shared" ca="1" si="189"/>
        <v>-3957379769509271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-3957379769509271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-16489082372955.293</v>
      </c>
      <c r="L5431" s="444">
        <f t="shared" ca="1" si="189"/>
        <v>-3973868851882226.5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-3973868851882226.5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-16557786882842.609</v>
      </c>
      <c r="L5432" s="444">
        <f t="shared" ca="1" si="189"/>
        <v>-3990426638765069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-3990426638765069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-16626777661521.121</v>
      </c>
      <c r="L5433" s="444">
        <f t="shared" ca="1" si="189"/>
        <v>-4007053416426590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-4007053416426590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-16696055901777.455</v>
      </c>
      <c r="L5434" s="444">
        <f t="shared" ca="1" si="189"/>
        <v>-4023749472328367.5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-4023749472328367.5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-16765622801368.197</v>
      </c>
      <c r="L5435" s="444">
        <f t="shared" ca="1" si="189"/>
        <v>-4040515095129735.5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-4040515095129735.5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-16835479563040.563</v>
      </c>
      <c r="L5436" s="444">
        <f t="shared" ca="1" si="189"/>
        <v>-4057350574692776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-4057350574692776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-16905627394553.232</v>
      </c>
      <c r="L5437" s="444">
        <f t="shared" ca="1" si="189"/>
        <v>-4074256202087329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-4074256202087329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-16976067508697.203</v>
      </c>
      <c r="L5438" s="444">
        <f t="shared" ca="1" si="189"/>
        <v>-4091232269596026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-4091232269596026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-17046801123316.777</v>
      </c>
      <c r="L5439" s="444">
        <f t="shared" ca="1" si="189"/>
        <v>-4108279070719343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-4108279070719343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-17117829461330.596</v>
      </c>
      <c r="L5440" s="444">
        <f t="shared" ca="1" si="189"/>
        <v>-4125396900180673.5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-4125396900180673.5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-17189153750752.805</v>
      </c>
      <c r="L5441" s="444">
        <f t="shared" ca="1" si="189"/>
        <v>-4142586053931426.5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-4142586053931426.5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-17260775224714.279</v>
      </c>
      <c r="L5442" s="444">
        <f t="shared" ca="1" si="189"/>
        <v>-4159846829156141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-4159846829156141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-17332695121483.92</v>
      </c>
      <c r="L5443" s="444">
        <f t="shared" ca="1" si="189"/>
        <v>-4177179524277625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-4177179524277625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-17404914684490.105</v>
      </c>
      <c r="L5444" s="444">
        <f t="shared" ca="1" si="189"/>
        <v>-4194584438962115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-4194584438962115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-17477435162342.146</v>
      </c>
      <c r="L5445" s="444">
        <f t="shared" ca="1" si="189"/>
        <v>-4212061874124457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-4212061874124457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-17550257808851.904</v>
      </c>
      <c r="L5446" s="444">
        <f t="shared" ca="1" si="189"/>
        <v>-4229612131933309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-4229612131933309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-17623383883055.453</v>
      </c>
      <c r="L5447" s="444">
        <f t="shared" ca="1" si="189"/>
        <v>-4247235515816364.5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-4247235515816364.5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-17696814649234.852</v>
      </c>
      <c r="L5448" s="444">
        <f t="shared" ca="1" si="189"/>
        <v>-4264932330465599.5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-4264932330465599.5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-17770551376939.996</v>
      </c>
      <c r="L5449" s="444">
        <f t="shared" ca="1" si="189"/>
        <v>-4282702881842539.5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-4282702881842539.5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-17844595341010.578</v>
      </c>
      <c r="L5450" s="444">
        <f t="shared" ca="1" si="189"/>
        <v>-4300547477183550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-4300547477183550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-17918947821598.125</v>
      </c>
      <c r="L5451" s="444">
        <f t="shared" ca="1" si="189"/>
        <v>-4318466425005148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-4318466425005148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-17993610104188.113</v>
      </c>
      <c r="L5452" s="444">
        <f t="shared" ca="1" si="189"/>
        <v>-4336460035109336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-4336460035109336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-18068583479622.234</v>
      </c>
      <c r="L5453" s="444">
        <f t="shared" ca="1" si="189"/>
        <v>-4354528618588958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-4354528618588958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-18143869244120.656</v>
      </c>
      <c r="L5454" s="444">
        <f t="shared" ca="1" si="189"/>
        <v>-4372672487833078.5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-4372672487833078.5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-18219468699304.492</v>
      </c>
      <c r="L5455" s="444">
        <f t="shared" ca="1" si="189"/>
        <v>-4390891956532383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-4390891956532383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-18295383152218.262</v>
      </c>
      <c r="L5456" s="444">
        <f t="shared" ca="1" si="189"/>
        <v>-4409187339684601.5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-4409187339684601.5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-18371613915352.508</v>
      </c>
      <c r="L5457" s="444">
        <f t="shared" ca="1" si="189"/>
        <v>-4427558953599954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-4427558953599954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-18448162306666.477</v>
      </c>
      <c r="L5458" s="444">
        <f t="shared" ca="1" si="189"/>
        <v>-4446007115906620.5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-4446007115906620.5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-18525029649610.918</v>
      </c>
      <c r="L5459" s="444">
        <f t="shared" ca="1" si="189"/>
        <v>-4464532145556231.5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-4464532145556231.5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-18602217273150.965</v>
      </c>
      <c r="L5460" s="444">
        <f t="shared" ca="1" si="189"/>
        <v>-4483134362829382.5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-4483134362829382.5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-18679726511789.094</v>
      </c>
      <c r="L5461" s="444">
        <f t="shared" ca="1" si="189"/>
        <v>-4501814089341171.5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-4501814089341171.5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-18757558705588.215</v>
      </c>
      <c r="L5462" s="444">
        <f t="shared" ca="1" si="189"/>
        <v>-4520571648046760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-4520571648046760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-18835715200194.832</v>
      </c>
      <c r="L5463" s="444">
        <f t="shared" ca="1" si="189"/>
        <v>-4539407363246955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-4539407363246955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-18914197346862.313</v>
      </c>
      <c r="L5464" s="444">
        <f t="shared" ca="1" si="189"/>
        <v>-4558321560593817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-4558321560593817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-18993006502474.238</v>
      </c>
      <c r="L5465" s="444">
        <f t="shared" ca="1" si="189"/>
        <v>-4577314567096291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-4577314567096291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-19072144029567.879</v>
      </c>
      <c r="L5466" s="444">
        <f t="shared" ca="1" si="189"/>
        <v>-4596386711125859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-4596386711125859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-19151611296357.746</v>
      </c>
      <c r="L5467" s="444">
        <f t="shared" ca="1" si="189"/>
        <v>-4615538322422217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-4615538322422217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-19231409676759.238</v>
      </c>
      <c r="L5468" s="444">
        <f t="shared" ca="1" si="189"/>
        <v>-4634769732098976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-4634769732098976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-19311540550412.398</v>
      </c>
      <c r="L5469" s="444">
        <f t="shared" ca="1" si="189"/>
        <v>-4654081272649388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-4654081272649388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-19392005302705.781</v>
      </c>
      <c r="L5470" s="444">
        <f t="shared" ca="1" si="189"/>
        <v>-4673473277952094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-4673473277952094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-19472805324800.391</v>
      </c>
      <c r="L5471" s="444">
        <f t="shared" ca="1" si="189"/>
        <v>-4692946083276894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-4692946083276894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-19553942013653.727</v>
      </c>
      <c r="L5472" s="444">
        <f t="shared" ca="1" si="189"/>
        <v>-4712500025290548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-4712500025290548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-19635416772043.949</v>
      </c>
      <c r="L5473" s="444">
        <f t="shared" ca="1" si="189"/>
        <v>-4732135442062592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-4732135442062592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-19717231008594.133</v>
      </c>
      <c r="L5474" s="444">
        <f t="shared" ca="1" si="189"/>
        <v>-4751852673071186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-4751852673071186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-19799386137796.609</v>
      </c>
      <c r="L5475" s="444">
        <f t="shared" ca="1" si="189"/>
        <v>-4771652059208983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-4771652059208983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-19881883580037.43</v>
      </c>
      <c r="L5476" s="444">
        <f t="shared" ca="1" si="189"/>
        <v>-4791533942789020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-4791533942789020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-19964724761620.918</v>
      </c>
      <c r="L5477" s="444">
        <f t="shared" ca="1" si="189"/>
        <v>-4811498667550641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-4811498667550641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-20047911114794.336</v>
      </c>
      <c r="L5478" s="444">
        <f t="shared" ca="1" si="189"/>
        <v>-4831546578665435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-4831546578665435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-20131444077772.645</v>
      </c>
      <c r="L5479" s="444">
        <f t="shared" ca="1" si="189"/>
        <v>-4851678022743208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-4851678022743208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-20215325094763.367</v>
      </c>
      <c r="L5480" s="444">
        <f t="shared" ca="1" si="189"/>
        <v>-4871893347837971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-4871893347837971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-20299555615991.547</v>
      </c>
      <c r="L5481" s="444">
        <f t="shared" ca="1" si="189"/>
        <v>-4892192903453963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-4892192903453963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-20384137097724.844</v>
      </c>
      <c r="L5482" s="444">
        <f t="shared" ca="1" si="189"/>
        <v>-4912577040551688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-4912577040551688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-20469071002298.699</v>
      </c>
      <c r="L5483" s="444">
        <f t="shared" ca="1" si="189"/>
        <v>-4933046111553987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-4933046111553987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-20554358798141.613</v>
      </c>
      <c r="L5484" s="444">
        <f t="shared" ca="1" si="189"/>
        <v>-4953600470352129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-4953600470352129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-20640001959800.539</v>
      </c>
      <c r="L5485" s="444">
        <f t="shared" ca="1" si="189"/>
        <v>-4974240472311930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-4974240472311930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-20726001967966.375</v>
      </c>
      <c r="L5486" s="444">
        <f t="shared" ca="1" si="189"/>
        <v>-4994966474279896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-4994966474279896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-20812360309499.566</v>
      </c>
      <c r="L5487" s="444">
        <f t="shared" ca="1" si="189"/>
        <v>-5015778834589396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-5015778834589396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-20899078477455.816</v>
      </c>
      <c r="L5488" s="444">
        <f t="shared" ca="1" si="189"/>
        <v>-5036677913066852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-5036677913066852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-20986157971111.883</v>
      </c>
      <c r="L5489" s="444">
        <f t="shared" ca="1" si="189"/>
        <v>-5057664071037964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-5057664071037964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-21073600295991.516</v>
      </c>
      <c r="L5490" s="444">
        <f t="shared" ca="1" si="189"/>
        <v>-5078737671333956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-5078737671333956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-21161406963891.484</v>
      </c>
      <c r="L5491" s="444">
        <f t="shared" ca="1" si="189"/>
        <v>-5099899078297847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-5099899078297847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-21249579492907.695</v>
      </c>
      <c r="L5492" s="444">
        <f t="shared" ca="1" si="189"/>
        <v>-5121148657790755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-5121148657790755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-21338119407461.48</v>
      </c>
      <c r="L5493" s="444">
        <f t="shared" ca="1" si="189"/>
        <v>-5142486777198216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-5142486777198216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-21427028238325.898</v>
      </c>
      <c r="L5494" s="444">
        <f t="shared" ca="1" si="189"/>
        <v>-5163913805436542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-5163913805436542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-21516307522652.258</v>
      </c>
      <c r="L5495" s="444">
        <f t="shared" ca="1" si="189"/>
        <v>-5185430112959194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-5185430112959194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-21605958803996.641</v>
      </c>
      <c r="L5496" s="444">
        <f t="shared" ca="1" si="189"/>
        <v>-5207036071763191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-5207036071763191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-21695983632346.629</v>
      </c>
      <c r="L5497" s="444">
        <f t="shared" ca="1" si="189"/>
        <v>-5228732055395538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-5228732055395538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-21786383564148.074</v>
      </c>
      <c r="L5498" s="444">
        <f t="shared" ca="1" si="189"/>
        <v>-5250518438959686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-5250518438959686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-21877160162332.023</v>
      </c>
      <c r="L5499" s="444">
        <f t="shared" ca="1" si="189"/>
        <v>-5272395599122018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-5272395599122018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-21968314996341.742</v>
      </c>
      <c r="L5500" s="444">
        <f t="shared" ca="1" si="189"/>
        <v>-5294363914118360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-5294363914118360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-22059849642159.832</v>
      </c>
      <c r="L5501" s="444">
        <f t="shared" ca="1" si="189"/>
        <v>-5316423763760520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-5316423763760520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-22151765682335.5</v>
      </c>
      <c r="L5502" s="444">
        <f t="shared" ca="1" si="189"/>
        <v>-5338575529442856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-5338575529442856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-22244064706011.898</v>
      </c>
      <c r="L5503" s="444">
        <f t="shared" ca="1" si="189"/>
        <v>-5360819594148868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-5360819594148868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-22336748308953.617</v>
      </c>
      <c r="L5504" s="444">
        <f t="shared" ca="1" si="189"/>
        <v>-5383156342457822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-5383156342457822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-22429818093574.258</v>
      </c>
      <c r="L5505" s="444">
        <f t="shared" ca="1" si="189"/>
        <v>-5405586160551396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-5405586160551396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-22523275668964.148</v>
      </c>
      <c r="L5506" s="444">
        <f t="shared" ca="1" si="189"/>
        <v>-5428109436220360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-5428109436220360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-22617122650918.168</v>
      </c>
      <c r="L5507" s="444">
        <f t="shared" ca="1" si="189"/>
        <v>-5450726558871278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-5450726558871278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-22711360661963.656</v>
      </c>
      <c r="L5508" s="444">
        <f t="shared" ca="1" si="189"/>
        <v>-5473437919533242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-5473437919533242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-22805991331388.508</v>
      </c>
      <c r="L5509" s="444">
        <f t="shared" ca="1" si="189"/>
        <v>-5496243910864631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-5496243910864631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-22901016295269.297</v>
      </c>
      <c r="L5510" s="444">
        <f t="shared" ca="1" si="189"/>
        <v>-5519144927159900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-5519144927159900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-22996437196499.582</v>
      </c>
      <c r="L5511" s="444">
        <f t="shared" ca="1" si="189"/>
        <v>-5542141364356400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-5542141364356400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-23092255684818.332</v>
      </c>
      <c r="L5512" s="444">
        <f t="shared" ca="1" si="189"/>
        <v>-5565233620041218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-5565233620041218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-23188473416838.406</v>
      </c>
      <c r="L5513" s="444">
        <f t="shared" ca="1" si="189"/>
        <v>-5588422093458056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-5588422093458056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-23285092056075.234</v>
      </c>
      <c r="L5514" s="444">
        <f t="shared" ca="1" si="189"/>
        <v>-5611707185514131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-5611707185514131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-23382113272975.547</v>
      </c>
      <c r="L5515" s="444">
        <f t="shared" ca="1" si="189"/>
        <v>-5635089298787107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-5635089298787107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-23479538744946.277</v>
      </c>
      <c r="L5516" s="444">
        <f t="shared" ca="1" si="189"/>
        <v>-5658568837532053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-5658568837532053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-23577370156383.555</v>
      </c>
      <c r="L5517" s="444">
        <f t="shared" ca="1" si="189"/>
        <v>-5682146207688437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-5682146207688437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-23675609198701.82</v>
      </c>
      <c r="L5518" s="444">
        <f t="shared" ca="1" si="189"/>
        <v>-5705821816887139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-5705821816887139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-23774257570363.078</v>
      </c>
      <c r="L5519" s="444">
        <f t="shared" ca="1" si="189"/>
        <v>-5729596074457502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-5729596074457502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-23873316976906.258</v>
      </c>
      <c r="L5520" s="444">
        <f t="shared" ca="1" si="189"/>
        <v>-5753469391434408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-5753469391434408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-23972789130976.699</v>
      </c>
      <c r="L5521" s="444">
        <f t="shared" ca="1" si="189"/>
        <v>-5777442180565385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-5777442180565385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-24072675752355.77</v>
      </c>
      <c r="L5522" s="444">
        <f t="shared" ca="1" si="189"/>
        <v>-5801514856317741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-5801514856317741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-24172978567990.586</v>
      </c>
      <c r="L5523" s="444">
        <f t="shared" ca="1" si="189"/>
        <v>-5825687834885732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-5825687834885732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-24273699312023.883</v>
      </c>
      <c r="L5524" s="444">
        <f t="shared" ca="1" si="189"/>
        <v>-5849961534197756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-5849961534197756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-24374839725823.984</v>
      </c>
      <c r="L5525" s="444">
        <f t="shared" ca="1" si="189"/>
        <v>-5874336373923580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-5874336373923580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-24476401558014.918</v>
      </c>
      <c r="L5526" s="444">
        <f t="shared" ca="1" si="189"/>
        <v>-5898812775481595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-5898812775481595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-24578386564506.645</v>
      </c>
      <c r="L5527" s="444">
        <f t="shared" ca="1" si="189"/>
        <v>-5923391162046102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-5923391162046102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-24680796508525.426</v>
      </c>
      <c r="L5528" s="444">
        <f t="shared" ca="1" si="189"/>
        <v>-5948071958554627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-5948071958554627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-24783633160644.277</v>
      </c>
      <c r="L5529" s="444">
        <f t="shared" ca="1" si="189"/>
        <v>-5972855591715271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-5972855591715271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-24886898298813.629</v>
      </c>
      <c r="L5530" s="444">
        <f t="shared" ca="1" si="189"/>
        <v>-5997742490014085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-5997742490014085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-24990593708392.02</v>
      </c>
      <c r="L5531" s="444">
        <f t="shared" ca="1" si="189"/>
        <v>-6022733083722477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-6022733083722477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-25094721182176.988</v>
      </c>
      <c r="L5532" s="444">
        <f t="shared" ca="1" si="189"/>
        <v>-6047827804904654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-6047827804904654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-25199282520436.059</v>
      </c>
      <c r="L5533" s="444">
        <f t="shared" ca="1" si="189"/>
        <v>-6073027087425090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-6073027087425090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-25304279530937.875</v>
      </c>
      <c r="L5534" s="444">
        <f t="shared" ca="1" si="189"/>
        <v>-6098331366956028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-6098331366956028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-25409714028983.449</v>
      </c>
      <c r="L5535" s="444">
        <f t="shared" ca="1" si="189"/>
        <v>-6123741080985011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-6123741080985011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-25515587837437.547</v>
      </c>
      <c r="L5536" s="444">
        <f t="shared" ca="1" si="189"/>
        <v>-6149256668822449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-6149256668822449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-25621902786760.203</v>
      </c>
      <c r="L5537" s="444">
        <f t="shared" ca="1" si="189"/>
        <v>-6174878571609209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-6174878571609209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-25728660715038.371</v>
      </c>
      <c r="L5538" s="444">
        <f t="shared" ca="1" si="189"/>
        <v>-6200607232324247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-6200607232324247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-25835863468017.695</v>
      </c>
      <c r="L5539" s="444">
        <f t="shared" ca="1" si="189"/>
        <v>-6226443095792265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-6226443095792265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-25943512899134.438</v>
      </c>
      <c r="L5540" s="444">
        <f t="shared" ca="1" si="189"/>
        <v>-6252386608691399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-6252386608691399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-26051610869547.496</v>
      </c>
      <c r="L5541" s="444">
        <f t="shared" ca="1" si="189"/>
        <v>-6278438219560946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-6278438219560946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-26160159248170.609</v>
      </c>
      <c r="L5542" s="444">
        <f t="shared" ca="1" si="189"/>
        <v>-6304598378809117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-6304598378809117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-26269159911704.652</v>
      </c>
      <c r="L5543" s="444">
        <f t="shared" ca="1" si="189"/>
        <v>-6330867538720822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-6330867538720822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-26378614744670.09</v>
      </c>
      <c r="L5544" s="444">
        <f t="shared" ca="1" si="189"/>
        <v>-6357246153465492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-6357246153465492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-26488525639439.551</v>
      </c>
      <c r="L5545" s="444">
        <f t="shared" ca="1" si="189"/>
        <v>-6383734679104932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-6383734679104932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-26598894496270.551</v>
      </c>
      <c r="L5546" s="444">
        <f t="shared" ca="1" si="189"/>
        <v>-6410333573601203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-6410333573601203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-26709723223338.344</v>
      </c>
      <c r="L5547" s="444">
        <f t="shared" ca="1" si="189"/>
        <v>-6437043296824541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-6437043296824541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-26821013736768.922</v>
      </c>
      <c r="L5548" s="444">
        <f t="shared" ca="1" si="189"/>
        <v>-6463864310561310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-6463864310561310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-26932767960672.125</v>
      </c>
      <c r="L5549" s="444">
        <f t="shared" ca="1" si="189"/>
        <v>-6490797078521982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-6490797078521982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-27044987827174.926</v>
      </c>
      <c r="L5550" s="444">
        <f t="shared" ca="1" si="189"/>
        <v>-6517842066349157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-6517842066349157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-27157675276454.82</v>
      </c>
      <c r="L5551" s="444">
        <f t="shared" ca="1" si="189"/>
        <v>-6544999741625612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-6544999741625612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-27270832256773.383</v>
      </c>
      <c r="L5552" s="444">
        <f t="shared" ca="1" si="189"/>
        <v>-6572270573882385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-6572270573882385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-27384460724509.938</v>
      </c>
      <c r="L5553" s="444">
        <f t="shared" ca="1" si="189"/>
        <v>-6599655034606895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-6599655034606895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-27498562644195.395</v>
      </c>
      <c r="L5554" s="444">
        <f t="shared" ca="1" si="189"/>
        <v>-6627153597251090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-6627153597251090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-27613139988546.207</v>
      </c>
      <c r="L5555" s="444">
        <f t="shared" ca="1" si="189"/>
        <v>-6654766737239636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-6654766737239636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-27728194738498.484</v>
      </c>
      <c r="L5556" s="444">
        <f t="shared" ca="1" si="189"/>
        <v>-6682494931978134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-6682494931978134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-27843728883242.227</v>
      </c>
      <c r="L5557" s="444">
        <f t="shared" ca="1" si="189"/>
        <v>-6710338660861376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-6710338660861376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-27959744420255.734</v>
      </c>
      <c r="L5558" s="444">
        <f t="shared" ca="1" si="189"/>
        <v>-6738298405281632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-6738298405281632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-28076243355340.133</v>
      </c>
      <c r="L5559" s="444">
        <f t="shared" ca="1" si="189"/>
        <v>-6766374648636972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-6766374648636972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-28193227702654.051</v>
      </c>
      <c r="L5560" s="444">
        <f t="shared" ca="1" si="189"/>
        <v>-6794567876339626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-6794567876339626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-28310699484748.441</v>
      </c>
      <c r="L5561" s="444">
        <f t="shared" ca="1" si="189"/>
        <v>-6822878575824374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-6822878575824374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-28428660732601.559</v>
      </c>
      <c r="L5562" s="444">
        <f t="shared" ca="1" si="189"/>
        <v>-6851307236556976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-6851307236556976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-28547113485654.066</v>
      </c>
      <c r="L5563" s="444">
        <f t="shared" ca="1" si="189"/>
        <v>-6879854350042630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-6879854350042630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-28666059791844.293</v>
      </c>
      <c r="L5564" s="444">
        <f t="shared" ca="1" si="189"/>
        <v>-6908520409834474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-6908520409834474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-28785501707643.641</v>
      </c>
      <c r="L5565" s="444">
        <f t="shared" ca="1" si="189"/>
        <v>-6937305911542118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-6937305911542118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-28905441298092.156</v>
      </c>
      <c r="L5566" s="444">
        <f t="shared" ca="1" si="189"/>
        <v>-6966211352840210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-6966211352840210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-29025880636834.207</v>
      </c>
      <c r="L5567" s="444">
        <f t="shared" ca="1" si="189"/>
        <v>-6995237233477044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-6995237233477044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-29146821806154.348</v>
      </c>
      <c r="L5568" s="444">
        <f t="shared" ca="1" si="189"/>
        <v>-7024384055283198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-7024384055283198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-29268266897013.32</v>
      </c>
      <c r="L5569" s="444">
        <f t="shared" ca="1" si="189"/>
        <v>-7053652322180211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-7053652322180211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-29390218009084.215</v>
      </c>
      <c r="L5570" s="444">
        <f t="shared" ca="1" si="189"/>
        <v>-7083042540189295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-7083042540189295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-29512677250788.73</v>
      </c>
      <c r="L5571" s="444">
        <f t="shared" ca="1" si="189"/>
        <v>-7112555217440084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-7112555217440084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-29635646739333.68</v>
      </c>
      <c r="L5572" s="444">
        <f t="shared" ca="1" si="189"/>
        <v>-7142190864179418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-7142190864179418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-29759128600747.574</v>
      </c>
      <c r="L5573" s="444">
        <f t="shared" ca="1" si="189"/>
        <v>-7171949992780166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-7171949992780166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-29883124969917.363</v>
      </c>
      <c r="L5574" s="444">
        <f t="shared" ca="1" si="189"/>
        <v>-7201833117750083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-7201833117750083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-30007637990625.348</v>
      </c>
      <c r="L5575" s="444">
        <f t="shared" ca="1" si="189"/>
        <v>-7231840755740708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-7231840755740708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-30132669815586.285</v>
      </c>
      <c r="L5576" s="444">
        <f t="shared" ca="1" si="189"/>
        <v>-7261973425556294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-7261973425556294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-30258222606484.559</v>
      </c>
      <c r="L5577" s="444">
        <f t="shared" ca="1" si="189"/>
        <v>-7292231648162779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-7292231648162779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-30384298534011.582</v>
      </c>
      <c r="L5578" s="444">
        <f t="shared" ca="1" si="189"/>
        <v>-7322615946696791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-7322615946696791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-30510899777903.297</v>
      </c>
      <c r="L5579" s="444">
        <f t="shared" ca="1" si="189"/>
        <v>-7353126846474694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-7353126846474694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-30638028526977.891</v>
      </c>
      <c r="L5580" s="444">
        <f t="shared" ca="1" si="189"/>
        <v>-7383764875001672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-7383764875001672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-30765686979173.633</v>
      </c>
      <c r="L5581" s="444">
        <f t="shared" ca="1" si="189"/>
        <v>-7414530561980846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-7414530561980846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-30893877341586.859</v>
      </c>
      <c r="L5582" s="444">
        <f t="shared" ca="1" si="189"/>
        <v>-7445424439322433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-7445424439322433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-31022601830510.141</v>
      </c>
      <c r="L5583" s="444">
        <f t="shared" ca="1" si="189"/>
        <v>-7476447041152943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-7476447041152943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-31151862671470.59</v>
      </c>
      <c r="L5584" s="444">
        <f t="shared" ca="1" si="189"/>
        <v>-7507598903824414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-7507598903824414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-31281662099268.391</v>
      </c>
      <c r="L5585" s="444">
        <f t="shared" ca="1" si="189"/>
        <v>-7538880565923682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-7538880565923682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-31412002358015.34</v>
      </c>
      <c r="L5586" s="444">
        <f t="shared" ca="1" si="189"/>
        <v>-7570292568281697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-7570292568281697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-31542885701173.738</v>
      </c>
      <c r="L5587" s="444">
        <f t="shared" ca="1" si="189"/>
        <v>-7601835453982871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-7601835453982871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-31674314391595.297</v>
      </c>
      <c r="L5588" s="444">
        <f t="shared" ca="1" si="189"/>
        <v>-7633509768374466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-7633509768374466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-31806290701560.273</v>
      </c>
      <c r="L5589" s="444">
        <f t="shared" ca="1" si="189"/>
        <v>-7665316059076026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-7665316059076026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-31938816912816.77</v>
      </c>
      <c r="L5590" s="444">
        <f t="shared" ca="1" si="189"/>
        <v>-7697254875988843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-7697254875988843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-32071895316620.18</v>
      </c>
      <c r="L5591" s="444">
        <f t="shared" ca="1" si="189"/>
        <v>-7729326771305463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-7729326771305463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-32205528213772.762</v>
      </c>
      <c r="L5592" s="444">
        <f t="shared" ca="1" si="189"/>
        <v>-7761532299519236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-7761532299519236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-32339717914663.484</v>
      </c>
      <c r="L5593" s="444">
        <f t="shared" ca="1" si="189"/>
        <v>-7793872017433899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-7793872017433899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-32474466739307.918</v>
      </c>
      <c r="L5594" s="444">
        <f t="shared" ca="1" si="189"/>
        <v>-7826346484173207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-7826346484173207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-32609777017388.363</v>
      </c>
      <c r="L5595" s="444">
        <f t="shared" ca="1" si="189"/>
        <v>-7858956261190595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-7858956261190595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-32745651088294.145</v>
      </c>
      <c r="L5596" s="444">
        <f t="shared" ca="1" si="189"/>
        <v>-7891701912278889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-7891701912278889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-32882091301162.043</v>
      </c>
      <c r="L5597" s="444">
        <f t="shared" ca="1" si="189"/>
        <v>-7924584003580051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-7924584003580051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-33019100014916.883</v>
      </c>
      <c r="L5598" s="444">
        <f t="shared" ca="1" si="189"/>
        <v>-7957603103594968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-7957603103594968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-33156679598312.367</v>
      </c>
      <c r="L5599" s="444">
        <f t="shared" ca="1" si="189"/>
        <v>-7990759783193280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-7990759783193280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-33294832429972</v>
      </c>
      <c r="L5600" s="444">
        <f t="shared" ca="1" si="189"/>
        <v>-8024054615623252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-8024054615623252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-33433560898430.215</v>
      </c>
      <c r="L5601" s="444">
        <f t="shared" ca="1" si="189"/>
        <v>-8057488176521682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-8057488176521682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-33572867402173.672</v>
      </c>
      <c r="L5602" s="444">
        <f t="shared" ca="1" si="189"/>
        <v>-8091061043923856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-8091061043923856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-33712754349682.734</v>
      </c>
      <c r="L5603" s="444">
        <f t="shared" ca="1" si="189"/>
        <v>-8124773798273539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-8124773798273539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-33853224159473.078</v>
      </c>
      <c r="L5604" s="444">
        <f t="shared" ca="1" si="189"/>
        <v>-8158627022433012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-8158627022433012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-33994279260137.551</v>
      </c>
      <c r="L5605" s="444">
        <f t="shared" ca="1" si="189"/>
        <v>-8192621301693150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-8192621301693150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-34135922090388.129</v>
      </c>
      <c r="L5606" s="444">
        <f t="shared" ca="1" si="189"/>
        <v>-8226757223783538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-8226757223783538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-34278155099098.074</v>
      </c>
      <c r="L5607" s="444">
        <f t="shared" ca="1" si="189"/>
        <v>-8261035378882636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-8261035378882636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-34420980745344.313</v>
      </c>
      <c r="L5608" s="444">
        <f t="shared" ca="1" si="189"/>
        <v>-8295456359627980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-8295456359627980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-34564401498449.918</v>
      </c>
      <c r="L5609" s="444">
        <f t="shared" ca="1" si="189"/>
        <v>-8330020761126430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-8330020761126430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-34708419838026.797</v>
      </c>
      <c r="L5610" s="444">
        <f t="shared" ca="1" si="189"/>
        <v>-8364729180964457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-8364729180964457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-34853038254018.566</v>
      </c>
      <c r="L5611" s="444">
        <f t="shared" ca="1" si="189"/>
        <v>-8399582219218476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-8399582219218476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-34998259246743.648</v>
      </c>
      <c r="L5612" s="444">
        <f t="shared" ca="1" si="189"/>
        <v>-8434580478465220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-8434580478465220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-35144085326938.422</v>
      </c>
      <c r="L5613" s="444">
        <f t="shared" ca="1" si="189"/>
        <v>-8469724563792158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-8469724563792158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-35290519015800.656</v>
      </c>
      <c r="L5614" s="444">
        <f t="shared" ca="1" si="189"/>
        <v>-8505015082807959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-8505015082807959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-35437562845033.164</v>
      </c>
      <c r="L5615" s="444">
        <f t="shared" ca="1" si="189"/>
        <v>-8540452645652992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-8540452645652992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-35585219356887.469</v>
      </c>
      <c r="L5616" s="444">
        <f t="shared" ca="1" si="189"/>
        <v>-8576037865009879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-8576037865009879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-35733491104207.828</v>
      </c>
      <c r="L5617" s="444">
        <f t="shared" ca="1" si="189"/>
        <v>-8611771356114087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-8611771356114087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-35882380650475.359</v>
      </c>
      <c r="L5618" s="444">
        <f t="shared" ref="L5618:L5872" ca="1" si="194">I5618-J5618+K5618</f>
        <v>-8647653736764562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-8647653736764562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-36031890569852.344</v>
      </c>
      <c r="L5619" s="444">
        <f t="shared" ca="1" si="194"/>
        <v>-8683685627334414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-8683685627334414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-36182023447226.727</v>
      </c>
      <c r="L5620" s="444">
        <f t="shared" ca="1" si="194"/>
        <v>-8719867650781641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-8719867650781641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-36332781878256.836</v>
      </c>
      <c r="L5621" s="444">
        <f t="shared" ca="1" si="194"/>
        <v>-8756200432659898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-8756200432659898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-36484168469416.242</v>
      </c>
      <c r="L5622" s="444">
        <f t="shared" ca="1" si="194"/>
        <v>-8792684601129314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-8792684601129314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-36636185838038.805</v>
      </c>
      <c r="L5623" s="444">
        <f t="shared" ca="1" si="194"/>
        <v>-8829320786967353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-8829320786967353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-36788836612363.977</v>
      </c>
      <c r="L5624" s="444">
        <f t="shared" ca="1" si="194"/>
        <v>-8866109623579717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-8866109623579717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-36942123431582.148</v>
      </c>
      <c r="L5625" s="444">
        <f t="shared" ca="1" si="194"/>
        <v>-8903051747011299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-8903051747011299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-37096048945880.414</v>
      </c>
      <c r="L5626" s="444">
        <f t="shared" ca="1" si="194"/>
        <v>-8940147795957179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-8940147795957179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-37250615816488.25</v>
      </c>
      <c r="L5627" s="444">
        <f t="shared" ca="1" si="194"/>
        <v>-8977398411773667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-8977398411773667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-37405826715723.609</v>
      </c>
      <c r="L5628" s="444">
        <f t="shared" ca="1" si="194"/>
        <v>-9014804238489390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-9014804238489390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-37561684327039.125</v>
      </c>
      <c r="L5629" s="444">
        <f t="shared" ca="1" si="194"/>
        <v>-9052365922816430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-9052365922816430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-37718191345068.461</v>
      </c>
      <c r="L5630" s="444">
        <f t="shared" ca="1" si="194"/>
        <v>-9090084114161498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-9090084114161498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-37875350475672.906</v>
      </c>
      <c r="L5631" s="444">
        <f t="shared" ca="1" si="194"/>
        <v>-9127959464637170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-9127959464637170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-38033164435988.211</v>
      </c>
      <c r="L5632" s="444">
        <f t="shared" ca="1" si="194"/>
        <v>-9165992629073158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-9165992629073158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-38191635954471.492</v>
      </c>
      <c r="L5633" s="444">
        <f t="shared" ca="1" si="194"/>
        <v>-9204184265027630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-9204184265027630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-38350767770948.461</v>
      </c>
      <c r="L5634" s="444">
        <f t="shared" ca="1" si="194"/>
        <v>-9242535032798578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-9242535032798578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-38510562636660.742</v>
      </c>
      <c r="L5635" s="444">
        <f t="shared" ca="1" si="194"/>
        <v>-9281045595435238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-9281045595435238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-38671023314313.492</v>
      </c>
      <c r="L5636" s="444">
        <f t="shared" ca="1" si="194"/>
        <v>-9319716618749552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-9319716618749552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-38832152578123.133</v>
      </c>
      <c r="L5637" s="444">
        <f t="shared" ca="1" si="194"/>
        <v>-9358548771327676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-9358548771327676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-38993953213865.313</v>
      </c>
      <c r="L5638" s="444">
        <f t="shared" ca="1" si="194"/>
        <v>-9397542724541542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-9397542724541542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-39156428018923.094</v>
      </c>
      <c r="L5639" s="444">
        <f t="shared" ca="1" si="194"/>
        <v>-9436699152560466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-9436699152560466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-39319579802335.273</v>
      </c>
      <c r="L5640" s="444">
        <f t="shared" ca="1" si="194"/>
        <v>-9476018732362802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-9476018732362802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-39483411384845.008</v>
      </c>
      <c r="L5641" s="444">
        <f t="shared" ca="1" si="194"/>
        <v>-9515502143747648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-9515502143747648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-39647925598948.531</v>
      </c>
      <c r="L5642" s="444">
        <f t="shared" ca="1" si="194"/>
        <v>-9555150069346596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-9555150069346596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-39813125288944.148</v>
      </c>
      <c r="L5643" s="444">
        <f t="shared" ca="1" si="194"/>
        <v>-9594963194635540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-9594963194635540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-39979013310981.414</v>
      </c>
      <c r="L5644" s="444">
        <f t="shared" ca="1" si="194"/>
        <v>-9634942207946522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-9634942207946522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-40145592533110.508</v>
      </c>
      <c r="L5645" s="444">
        <f t="shared" ca="1" si="194"/>
        <v>-9675087800479632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-9675087800479632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-40312865835331.797</v>
      </c>
      <c r="L5646" s="444">
        <f t="shared" ca="1" si="194"/>
        <v>-9715400666314964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-9715400666314964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-40480836109645.68</v>
      </c>
      <c r="L5647" s="444">
        <f t="shared" ca="1" si="194"/>
        <v>-9755881502424610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-9755881502424610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-40649506260102.539</v>
      </c>
      <c r="L5648" s="444">
        <f t="shared" ca="1" si="194"/>
        <v>-9796531008684712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-9796531008684712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-40818879202852.969</v>
      </c>
      <c r="L5649" s="444">
        <f t="shared" ca="1" si="194"/>
        <v>-9837349887887564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-9837349887887564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-40988957866198.18</v>
      </c>
      <c r="L5650" s="444">
        <f t="shared" ca="1" si="194"/>
        <v>-9878338845753762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-9878338845753762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-41159745190640.672</v>
      </c>
      <c r="L5651" s="444">
        <f t="shared" ca="1" si="194"/>
        <v>-9919498590944402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-9919498590944402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-41331244128935.008</v>
      </c>
      <c r="L5652" s="444">
        <f t="shared" ca="1" si="194"/>
        <v>-9960829835073338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-9960829835073338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-41503457646138.906</v>
      </c>
      <c r="L5653" s="444">
        <f t="shared" ca="1" si="194"/>
        <v>-1.0002333292719476E+16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-1.0002333292719476E+16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-41676388719664.484</v>
      </c>
      <c r="L5654" s="444">
        <f t="shared" ca="1" si="194"/>
        <v>-1.004400968143914E+16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-1.004400968143914E+16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-41850040339329.75</v>
      </c>
      <c r="L5655" s="444">
        <f t="shared" ca="1" si="194"/>
        <v>-1.008585972177847E+16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-1.008585972177847E+16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-42024415507410.289</v>
      </c>
      <c r="L5656" s="444">
        <f t="shared" ca="1" si="194"/>
        <v>-1.012788413728588E+16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-1.012788413728588E+16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-42199517238691.164</v>
      </c>
      <c r="L5657" s="444">
        <f t="shared" ca="1" si="194"/>
        <v>-1.0170083654524572E+16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-1.0170083654524572E+16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-42375348560519.047</v>
      </c>
      <c r="L5658" s="444">
        <f t="shared" ca="1" si="194"/>
        <v>-1.0212459003085092E+16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-1.0212459003085092E+16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-42551912512854.547</v>
      </c>
      <c r="L5659" s="444">
        <f t="shared" ca="1" si="194"/>
        <v>-1.0255010915597946E+16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-1.0255010915597946E+16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-42729212148324.773</v>
      </c>
      <c r="L5660" s="444">
        <f t="shared" ca="1" si="194"/>
        <v>-1.029774012774627E+16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-1.029774012774627E+16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-42907250532276.125</v>
      </c>
      <c r="L5661" s="444">
        <f t="shared" ca="1" si="194"/>
        <v>-1.0340647378278546E+16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-1.0340647378278546E+16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-43086030742827.273</v>
      </c>
      <c r="L5662" s="444">
        <f t="shared" ca="1" si="194"/>
        <v>-1.0383733409021374E+16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-1.0383733409021374E+16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-43265555870922.391</v>
      </c>
      <c r="L5663" s="444">
        <f t="shared" ca="1" si="194"/>
        <v>-1.0426998964892296E+16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-1.0426998964892296E+16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-43445829020384.563</v>
      </c>
      <c r="L5664" s="444">
        <f t="shared" ca="1" si="194"/>
        <v>-1.047044479391268E+16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-1.047044479391268E+16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-43626853307969.5</v>
      </c>
      <c r="L5665" s="444">
        <f t="shared" ca="1" si="194"/>
        <v>-1.051407164722065E+16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-1.051407164722065E+16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-43808631863419.375</v>
      </c>
      <c r="L5666" s="444">
        <f t="shared" ca="1" si="194"/>
        <v>-1.055788027908407E+16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-1.055788027908407E+16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-43991167829516.961</v>
      </c>
      <c r="L5667" s="444">
        <f t="shared" ca="1" si="194"/>
        <v>-1.0601871446913586E+16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-1.0601871446913586E+16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-44174464362139.938</v>
      </c>
      <c r="L5668" s="444">
        <f t="shared" ca="1" si="194"/>
        <v>-1.0646045911275726E+16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-1.0646045911275726E+16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-44358524630315.523</v>
      </c>
      <c r="L5669" s="444">
        <f t="shared" ca="1" si="194"/>
        <v>-1.0690404435906042E+16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-1.0690404435906042E+16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-44543351816275.172</v>
      </c>
      <c r="L5670" s="444">
        <f t="shared" ca="1" si="194"/>
        <v>-1.0734947787722318E+16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-1.0734947787722318E+16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-44728949115509.656</v>
      </c>
      <c r="L5671" s="444">
        <f t="shared" ca="1" si="194"/>
        <v>-1.0779676736837828E+16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-1.0779676736837828E+16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-44915319736824.281</v>
      </c>
      <c r="L5672" s="444">
        <f t="shared" ca="1" si="194"/>
        <v>-1.0824592056574652E+16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-1.0824592056574652E+16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-45102466902394.383</v>
      </c>
      <c r="L5673" s="444">
        <f t="shared" ca="1" si="194"/>
        <v>-1.0869694523477046E+16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-1.0869694523477046E+16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-45290393847821.023</v>
      </c>
      <c r="L5674" s="444">
        <f t="shared" ca="1" si="194"/>
        <v>-1.0914984917324868E+16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-1.0914984917324868E+16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-45479103822186.953</v>
      </c>
      <c r="L5675" s="444">
        <f t="shared" ca="1" si="194"/>
        <v>-1.0960464021147054E+16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-1.0960464021147054E+16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-45668600088112.727</v>
      </c>
      <c r="L5676" s="444">
        <f t="shared" ca="1" si="194"/>
        <v>-1.1006132621235166E+16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-1.1006132621235166E+16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-45858885921813.188</v>
      </c>
      <c r="L5677" s="444">
        <f t="shared" ca="1" si="194"/>
        <v>-1.105199150715698E+16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-1.105199150715698E+16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-46049964613154.086</v>
      </c>
      <c r="L5678" s="444">
        <f t="shared" ca="1" si="194"/>
        <v>-1.1098041471770134E+16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-1.1098041471770134E+16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-46241839465708.891</v>
      </c>
      <c r="L5679" s="444">
        <f t="shared" ca="1" si="194"/>
        <v>-1.1144283311235842E+16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-1.1144283311235842E+16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-46434513796816.008</v>
      </c>
      <c r="L5680" s="444">
        <f t="shared" ca="1" si="194"/>
        <v>-1.1190717825032658E+16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-1.1190717825032658E+16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-46627990937636.078</v>
      </c>
      <c r="L5681" s="444">
        <f t="shared" ca="1" si="194"/>
        <v>-1.1237345815970294E+16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-1.1237345815970294E+16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-46822274233209.555</v>
      </c>
      <c r="L5682" s="444">
        <f t="shared" ca="1" si="194"/>
        <v>-1.1284168090203504E+16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-1.1284168090203504E+16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-47017367042514.602</v>
      </c>
      <c r="L5683" s="444">
        <f t="shared" ca="1" si="194"/>
        <v>-1.1331185457246018E+16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-1.1331185457246018E+16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-47213272738525.078</v>
      </c>
      <c r="L5684" s="444">
        <f t="shared" ca="1" si="194"/>
        <v>-1.1378398729984544E+16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-1.1378398729984544E+16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-47409994708268.93</v>
      </c>
      <c r="L5685" s="444">
        <f t="shared" ca="1" si="194"/>
        <v>-1.1425808724692812E+16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-1.1425808724692812E+16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-47607536352886.719</v>
      </c>
      <c r="L5686" s="444">
        <f t="shared" ca="1" si="194"/>
        <v>-1.1473416261045698E+16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-1.1473416261045698E+16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-47805901087690.406</v>
      </c>
      <c r="L5687" s="444">
        <f t="shared" ca="1" si="194"/>
        <v>-1.1521222162133388E+16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-1.1521222162133388E+16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-48005092342222.453</v>
      </c>
      <c r="L5688" s="444">
        <f t="shared" ca="1" si="194"/>
        <v>-1.156922725447561E+16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-1.156922725447561E+16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-48205113560315.039</v>
      </c>
      <c r="L5689" s="444">
        <f t="shared" ca="1" si="194"/>
        <v>-1.1617432368035926E+16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-1.1617432368035926E+16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-48405968200149.688</v>
      </c>
      <c r="L5690" s="444">
        <f t="shared" ca="1" si="194"/>
        <v>-1.1665838336236076E+16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-1.1665838336236076E+16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-48607659734316.984</v>
      </c>
      <c r="L5691" s="444">
        <f t="shared" ca="1" si="194"/>
        <v>-1.1714445995970392E+16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-1.1714445995970392E+16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-48810191649876.633</v>
      </c>
      <c r="L5692" s="444">
        <f t="shared" ca="1" si="194"/>
        <v>-1.1763256187620268E+16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-1.1763256187620268E+16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-49013567448417.781</v>
      </c>
      <c r="L5693" s="444">
        <f t="shared" ca="1" si="194"/>
        <v>-1.1812269755068686E+16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-1.1812269755068686E+16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-49217790646119.523</v>
      </c>
      <c r="L5694" s="444">
        <f t="shared" ca="1" si="194"/>
        <v>-1.1861487545714806E+16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-1.1861487545714806E+16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-49422864773811.688</v>
      </c>
      <c r="L5695" s="444">
        <f t="shared" ca="1" si="194"/>
        <v>-1.1910910410488618E+16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-1.1910910410488618E+16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-49628793377035.906</v>
      </c>
      <c r="L5696" s="444">
        <f t="shared" ca="1" si="194"/>
        <v>-1.1960539203865654E+16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-1.1960539203865654E+16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-49835580016106.891</v>
      </c>
      <c r="L5697" s="444">
        <f t="shared" ca="1" si="194"/>
        <v>-1.201037478388176E+16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-1.201037478388176E+16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-50043228266174</v>
      </c>
      <c r="L5698" s="444">
        <f t="shared" ca="1" si="194"/>
        <v>-1.2060418012147934E+16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-1.2060418012147934E+16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-50251741717283.055</v>
      </c>
      <c r="L5699" s="444">
        <f t="shared" ca="1" si="194"/>
        <v>-1.2110669753865218E+16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-1.2110669753865218E+16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-50461123974438.406</v>
      </c>
      <c r="L5700" s="444">
        <f t="shared" ca="1" si="194"/>
        <v>-1.2161130877839656E+16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-1.2161130877839656E+16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-50671378657665.234</v>
      </c>
      <c r="L5701" s="444">
        <f t="shared" ca="1" si="194"/>
        <v>-1.2211802256497322E+16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-1.2211802256497322E+16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-50882509402072.172</v>
      </c>
      <c r="L5702" s="444">
        <f t="shared" ca="1" si="194"/>
        <v>-1.2262684765899394E+16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-1.2262684765899394E+16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-51094519857914.141</v>
      </c>
      <c r="L5703" s="444">
        <f t="shared" ca="1" si="194"/>
        <v>-1.2313779285757308E+16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-1.2313779285757308E+16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-51307413690655.453</v>
      </c>
      <c r="L5704" s="444">
        <f t="shared" ca="1" si="194"/>
        <v>-1.2365086699447964E+16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-1.2365086699447964E+16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-51521194581033.18</v>
      </c>
      <c r="L5705" s="444">
        <f t="shared" ca="1" si="194"/>
        <v>-1.2416607894028998E+16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-1.2416607894028998E+16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-51735866225120.828</v>
      </c>
      <c r="L5706" s="444">
        <f t="shared" ca="1" si="194"/>
        <v>-1.2468343760254118E+16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-1.2468343760254118E+16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-51951432334392.156</v>
      </c>
      <c r="L5707" s="444">
        <f t="shared" ca="1" si="194"/>
        <v>-1.252029519258851E+16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-1.252029519258851E+16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-52167896635785.461</v>
      </c>
      <c r="L5708" s="444">
        <f t="shared" ca="1" si="194"/>
        <v>-1.2572463089224296E+16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-1.2572463089224296E+16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-52385262871767.898</v>
      </c>
      <c r="L5709" s="444">
        <f t="shared" ca="1" si="194"/>
        <v>-1.2624848352096064E+16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-1.2624848352096064E+16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-52603534800400.266</v>
      </c>
      <c r="L5710" s="444">
        <f t="shared" ca="1" si="194"/>
        <v>-1.2677451886896464E+16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-1.2677451886896464E+16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-52822716195401.93</v>
      </c>
      <c r="L5711" s="444">
        <f t="shared" ca="1" si="194"/>
        <v>-1.2730274603091866E+16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-1.2730274603091866E+16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-53042810846216.109</v>
      </c>
      <c r="L5712" s="444">
        <f t="shared" ca="1" si="194"/>
        <v>-1.2783317413938082E+16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-1.2783317413938082E+16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-53263822558075.344</v>
      </c>
      <c r="L5713" s="444">
        <f t="shared" ca="1" si="194"/>
        <v>-1.2836581236496158E+16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-1.2836581236496158E+16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-53485755152067.328</v>
      </c>
      <c r="L5714" s="444">
        <f t="shared" ca="1" si="194"/>
        <v>-1.2890066991648226E+16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-1.2890066991648226E+16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-53708612465200.938</v>
      </c>
      <c r="L5715" s="444">
        <f t="shared" ca="1" si="194"/>
        <v>-1.2943775604113426E+16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-1.2943775604113426E+16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-53932398350472.609</v>
      </c>
      <c r="L5716" s="444">
        <f t="shared" ca="1" si="194"/>
        <v>-1.2997708002463898E+16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-1.2997708002463898E+16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-54157116676932.906</v>
      </c>
      <c r="L5717" s="444">
        <f t="shared" ca="1" si="194"/>
        <v>-1.305186511914083E+16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-1.305186511914083E+16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-54382771329753.461</v>
      </c>
      <c r="L5718" s="444">
        <f t="shared" ca="1" si="194"/>
        <v>-1.3106247890470584E+16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-1.3106247890470584E+16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-54609366210294.102</v>
      </c>
      <c r="L5719" s="444">
        <f t="shared" ca="1" si="194"/>
        <v>-1.3160857256680878E+16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-1.3160857256680878E+16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-54836905236170.328</v>
      </c>
      <c r="L5720" s="444">
        <f t="shared" ca="1" si="194"/>
        <v>-1.3215694161917048E+16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-1.3215694161917048E+16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-55065392341321.031</v>
      </c>
      <c r="L5721" s="444">
        <f t="shared" ca="1" si="194"/>
        <v>-1.327075955425837E+16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-1.327075955425837E+16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-55294831476076.539</v>
      </c>
      <c r="L5722" s="444">
        <f t="shared" ca="1" si="194"/>
        <v>-1.3326054385734446E+16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-1.3326054385734446E+16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-55525226607226.859</v>
      </c>
      <c r="L5723" s="444">
        <f t="shared" ca="1" si="194"/>
        <v>-1.3381579612341672E+16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-1.3381579612341672E+16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-55756581718090.297</v>
      </c>
      <c r="L5724" s="444">
        <f t="shared" ca="1" si="194"/>
        <v>-1.3437336194059762E+16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-1.3437336194059762E+16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-55988900808582.344</v>
      </c>
      <c r="L5725" s="444">
        <f t="shared" ca="1" si="194"/>
        <v>-1.3493325094868344E+16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-1.3493325094868344E+16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-56222187895284.766</v>
      </c>
      <c r="L5726" s="444">
        <f t="shared" ca="1" si="194"/>
        <v>-1.3549547282763628E+16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-1.3549547282763628E+16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-56456447011515.117</v>
      </c>
      <c r="L5727" s="444">
        <f t="shared" ca="1" si="194"/>
        <v>-1.3606003729775144E+16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-1.3606003729775144E+16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-56691682207396.43</v>
      </c>
      <c r="L5728" s="444">
        <f t="shared" ca="1" si="194"/>
        <v>-1.366269541198254E+16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-1.366269541198254E+16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-56927897549927.25</v>
      </c>
      <c r="L5729" s="444">
        <f t="shared" ca="1" si="194"/>
        <v>-1.3719623309532468E+16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-1.3719623309532468E+16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-57165097123051.945</v>
      </c>
      <c r="L5730" s="444">
        <f t="shared" ca="1" si="194"/>
        <v>-1.377678840665552E+16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-1.377678840665552E+16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-57403285027731.336</v>
      </c>
      <c r="L5731" s="444">
        <f t="shared" ca="1" si="194"/>
        <v>-1.3834191691683252E+16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-1.3834191691683252E+16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-57642465382013.547</v>
      </c>
      <c r="L5732" s="444">
        <f t="shared" ca="1" si="194"/>
        <v>-1.3891834157065266E+16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-1.3891834157065266E+16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-57882642321105.273</v>
      </c>
      <c r="L5733" s="444">
        <f t="shared" ca="1" si="194"/>
        <v>-1.3949716799386372E+16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-1.3949716799386372E+16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-58123819997443.219</v>
      </c>
      <c r="L5734" s="444">
        <f t="shared" ca="1" si="194"/>
        <v>-1.4007840619383816E+16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-1.4007840619383816E+16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-58366002580765.898</v>
      </c>
      <c r="L5735" s="444">
        <f t="shared" ca="1" si="194"/>
        <v>-1.4066206621964582E+16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-1.4066206621964582E+16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-58609194258185.766</v>
      </c>
      <c r="L5736" s="444">
        <f t="shared" ca="1" si="194"/>
        <v>-1.4124815816222768E+16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-1.4124815816222768E+16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-58853399234261.539</v>
      </c>
      <c r="L5737" s="444">
        <f t="shared" ca="1" si="194"/>
        <v>-1.418366921545703E+16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-1.418366921545703E+16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-59098621731070.945</v>
      </c>
      <c r="L5738" s="444">
        <f t="shared" ca="1" si="194"/>
        <v>-1.42427678371881E+16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-1.42427678371881E+16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-59344865988283.75</v>
      </c>
      <c r="L5739" s="444">
        <f t="shared" ca="1" si="194"/>
        <v>-1.4302112703176384E+16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-1.4302112703176384E+16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-59592136263234.938</v>
      </c>
      <c r="L5740" s="444">
        <f t="shared" ca="1" si="194"/>
        <v>-1.4361704839439618E+16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-1.4361704839439618E+16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-59840436830998.414</v>
      </c>
      <c r="L5741" s="444">
        <f t="shared" ca="1" si="194"/>
        <v>-1.4421545276270616E+16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-1.4421545276270616E+16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-60089771984460.898</v>
      </c>
      <c r="L5742" s="444">
        <f t="shared" ca="1" si="194"/>
        <v>-1.4481635048255076E+16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-1.4481635048255076E+16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-60340146034396.148</v>
      </c>
      <c r="L5743" s="444">
        <f t="shared" ca="1" si="194"/>
        <v>-1.4541975194289472E+16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-1.4541975194289472E+16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-60591563309539.469</v>
      </c>
      <c r="L5744" s="444">
        <f t="shared" ca="1" si="194"/>
        <v>-1.4602566757599012E+16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-1.4602566757599012E+16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-60844028156662.539</v>
      </c>
      <c r="L5745" s="444">
        <f t="shared" ca="1" si="194"/>
        <v>-1.4663410785755674E+16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-1.4663410785755674E+16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-61097544940648.648</v>
      </c>
      <c r="L5746" s="444">
        <f t="shared" ca="1" si="194"/>
        <v>-1.4724508330696322E+16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-1.4724508330696322E+16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-61352118044568.008</v>
      </c>
      <c r="L5747" s="444">
        <f t="shared" ca="1" si="194"/>
        <v>-1.478586044874089E+16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-1.478586044874089E+16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-61607751869753.711</v>
      </c>
      <c r="L5748" s="444">
        <f t="shared" ca="1" si="194"/>
        <v>-1.4847468200610644E+16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-1.4847468200610644E+16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-61864450835877.68</v>
      </c>
      <c r="L5749" s="444">
        <f t="shared" ca="1" si="194"/>
        <v>-1.4909332651446522E+16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-1.4909332651446522E+16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-62122219381027.172</v>
      </c>
      <c r="L5750" s="444">
        <f t="shared" ca="1" si="194"/>
        <v>-1.497145487082755E+16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-1.497145487082755E+16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-62381061961781.461</v>
      </c>
      <c r="L5751" s="444">
        <f t="shared" ca="1" si="194"/>
        <v>-1.5033835932789332E+16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-1.5033835932789332E+16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-62640983053288.891</v>
      </c>
      <c r="L5752" s="444">
        <f t="shared" ca="1" si="194"/>
        <v>-1.509647691584262E+16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-1.509647691584262E+16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-62901987149344.25</v>
      </c>
      <c r="L5753" s="444">
        <f t="shared" ca="1" si="194"/>
        <v>-1.5159378902991964E+16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-1.5159378902991964E+16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-63164078762466.516</v>
      </c>
      <c r="L5754" s="444">
        <f t="shared" ca="1" si="194"/>
        <v>-1.522254298175443E+16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-1.522254298175443E+16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-63427262423976.789</v>
      </c>
      <c r="L5755" s="444">
        <f t="shared" ca="1" si="194"/>
        <v>-1.5285970244178406E+16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-1.5285970244178406E+16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-63691542684076.688</v>
      </c>
      <c r="L5756" s="444">
        <f t="shared" ca="1" si="194"/>
        <v>-1.5349661786862482E+16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-1.5349661786862482E+16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-63956924111927.008</v>
      </c>
      <c r="L5757" s="444">
        <f t="shared" ca="1" si="194"/>
        <v>-1.541361871097441E+16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-1.541361871097441E+16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-64223411295726.695</v>
      </c>
      <c r="L5758" s="444">
        <f t="shared" ca="1" si="194"/>
        <v>-1.5477842122270136E+16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-1.5477842122270136E+16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-64491008842792.234</v>
      </c>
      <c r="L5759" s="444">
        <f t="shared" ca="1" si="194"/>
        <v>-1.5542333131112928E+16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-1.5542333131112928E+16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-64759721379637.195</v>
      </c>
      <c r="L5760" s="444">
        <f t="shared" ca="1" si="194"/>
        <v>-1.5607092852492566E+16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-1.5607092852492566E+16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-65029553552052.359</v>
      </c>
      <c r="L5761" s="444">
        <f t="shared" ca="1" si="194"/>
        <v>-1.5672122406044618E+16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-1.5672122406044618E+16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-65300510025185.906</v>
      </c>
      <c r="L5762" s="444">
        <f t="shared" ca="1" si="194"/>
        <v>-1.5737422916069804E+16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-1.5737422916069804E+16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-65572595483624.18</v>
      </c>
      <c r="L5763" s="444">
        <f t="shared" ca="1" si="194"/>
        <v>-1.5802995511553428E+16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-1.5802995511553428E+16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-65845814631472.617</v>
      </c>
      <c r="L5764" s="444">
        <f t="shared" ca="1" si="194"/>
        <v>-1.58688413261849E+16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-1.58688413261849E+16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-66120172192437.07</v>
      </c>
      <c r="L5765" s="444">
        <f t="shared" ca="1" si="194"/>
        <v>-1.5934961498377338E+16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-1.5934961498377338E+16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-66395672909905.586</v>
      </c>
      <c r="L5766" s="444">
        <f t="shared" ca="1" si="194"/>
        <v>-1.6001357171287244E+16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-1.6001357171287244E+16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-66672321547030.18</v>
      </c>
      <c r="L5767" s="444">
        <f t="shared" ca="1" si="194"/>
        <v>-1.6068029492834274E+16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-1.6068029492834274E+16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-66950122886809.484</v>
      </c>
      <c r="L5768" s="444">
        <f t="shared" ca="1" si="194"/>
        <v>-1.6134979615721084E+16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-1.6134979615721084E+16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-67229081732171.172</v>
      </c>
      <c r="L5769" s="444">
        <f t="shared" ca="1" si="194"/>
        <v>-1.6202208697453256E+16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-1.6202208697453256E+16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-67509202906055.234</v>
      </c>
      <c r="L5770" s="444">
        <f t="shared" ca="1" si="194"/>
        <v>-1.6269717900359312E+16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-1.6269717900359312E+16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-67790491251497.133</v>
      </c>
      <c r="L5771" s="444">
        <f t="shared" ca="1" si="194"/>
        <v>-1.633750839161081E+16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-1.633750839161081E+16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-68072951631711.695</v>
      </c>
      <c r="L5772" s="444">
        <f t="shared" ca="1" si="194"/>
        <v>-1.6405581343242522E+16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-1.6405581343242522E+16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-68356588930177.18</v>
      </c>
      <c r="L5773" s="444">
        <f t="shared" ca="1" si="194"/>
        <v>-1.64739379321727E+16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-1.64739379321727E+16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-68641408050719.586</v>
      </c>
      <c r="L5774" s="444">
        <f t="shared" ca="1" si="194"/>
        <v>-1.654257934022342E+16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-1.654257934022342E+16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-68927413917597.586</v>
      </c>
      <c r="L5775" s="444">
        <f t="shared" ca="1" si="194"/>
        <v>-1.6611506754141018E+16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-1.6611506754141018E+16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-69214611475587.57</v>
      </c>
      <c r="L5776" s="444">
        <f t="shared" ca="1" si="194"/>
        <v>-1.6680721365616606E+16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-1.6680721365616606E+16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-69503005690069.188</v>
      </c>
      <c r="L5777" s="444">
        <f t="shared" ca="1" si="194"/>
        <v>-1.6750224371306676E+16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-1.6750224371306676E+16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-69792601547111.156</v>
      </c>
      <c r="L5778" s="444">
        <f t="shared" ca="1" si="194"/>
        <v>-1.6820016972853788E+16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-1.6820016972853788E+16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-70083404053557.461</v>
      </c>
      <c r="L5779" s="444">
        <f t="shared" ca="1" si="194"/>
        <v>-1.6890100376907346E+16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-1.6890100376907346E+16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-70375418237113.938</v>
      </c>
      <c r="L5780" s="444">
        <f t="shared" ca="1" si="194"/>
        <v>-1.696047579514446E+16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-1.696047579514446E+16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-70668649146435.25</v>
      </c>
      <c r="L5781" s="444">
        <f t="shared" ca="1" si="194"/>
        <v>-1.7031144444290896E+16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-1.7031144444290896E+16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-70963101851212.078</v>
      </c>
      <c r="L5782" s="444">
        <f t="shared" ca="1" si="194"/>
        <v>-1.7102107546142108E+16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-1.7102107546142108E+16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-71258781442258.781</v>
      </c>
      <c r="L5783" s="444">
        <f t="shared" ca="1" si="194"/>
        <v>-1.7173366327584366E+16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-1.7173366327584366E+16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-71555693031601.531</v>
      </c>
      <c r="L5784" s="444">
        <f t="shared" ca="1" si="194"/>
        <v>-1.7244922020615968E+16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-1.7244922020615968E+16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-71853841752566.531</v>
      </c>
      <c r="L5785" s="444">
        <f t="shared" ca="1" si="194"/>
        <v>-1.7316775862368534E+16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-1.7316775862368534E+16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-72153232759868.875</v>
      </c>
      <c r="L5786" s="444">
        <f t="shared" ca="1" si="194"/>
        <v>-1.7388929095128402E+16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-1.7388929095128402E+16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-72453871229701.672</v>
      </c>
      <c r="L5787" s="444">
        <f t="shared" ca="1" si="194"/>
        <v>-1.7461382966358104E+16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-1.7461382966358104E+16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-72755762359825.438</v>
      </c>
      <c r="L5788" s="444">
        <f t="shared" ca="1" si="194"/>
        <v>-1.753413872871793E+16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-1.753413872871793E+16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-73058911369658.031</v>
      </c>
      <c r="L5789" s="444">
        <f t="shared" ca="1" si="194"/>
        <v>-1.7607197640087588E+16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-1.7607197640087588E+16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-73363323500364.953</v>
      </c>
      <c r="L5790" s="444">
        <f t="shared" ca="1" si="194"/>
        <v>-1.7680560963587952E+16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-1.7680560963587952E+16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-73669004014949.797</v>
      </c>
      <c r="L5791" s="444">
        <f t="shared" ca="1" si="194"/>
        <v>-1.7754229967602902E+16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-1.7754229967602902E+16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-73975958198345.422</v>
      </c>
      <c r="L5792" s="444">
        <f t="shared" ca="1" si="194"/>
        <v>-1.7828205925801248E+16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-1.7828205925801248E+16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-74284191357505.188</v>
      </c>
      <c r="L5793" s="444">
        <f t="shared" ca="1" si="194"/>
        <v>-1.7902490117158754E+16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-1.7902490117158754E+16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-74593708821494.813</v>
      </c>
      <c r="L5794" s="444">
        <f t="shared" ca="1" si="194"/>
        <v>-1.7977083825980248E+16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-1.7977083825980248E+16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-74904515941584.375</v>
      </c>
      <c r="L5795" s="444">
        <f t="shared" ca="1" si="194"/>
        <v>-1.8051988341921832E+16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-1.8051988341921832E+16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-75216618091340.969</v>
      </c>
      <c r="L5796" s="444">
        <f t="shared" ca="1" si="194"/>
        <v>-1.8127204960013172E+16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-1.8127204960013172E+16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-75530020666721.547</v>
      </c>
      <c r="L5797" s="444">
        <f t="shared" ca="1" si="194"/>
        <v>-1.8202734980679892E+16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-1.8202734980679892E+16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-75844729086166.219</v>
      </c>
      <c r="L5798" s="444">
        <f t="shared" ca="1" si="194"/>
        <v>-1.827857970976606E+16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-1.827857970976606E+16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-76160748790691.922</v>
      </c>
      <c r="L5799" s="444">
        <f t="shared" ca="1" si="194"/>
        <v>-1.8354740458556752E+16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-1.8354740458556752E+16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-76478085243986.469</v>
      </c>
      <c r="L5800" s="444">
        <f t="shared" ca="1" si="194"/>
        <v>-1.843121854380074E+16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-1.843121854380074E+16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-76796743932503.078</v>
      </c>
      <c r="L5801" s="444">
        <f t="shared" ca="1" si="194"/>
        <v>-1.8508015287733244E+16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-1.8508015287733244E+16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-77116730365555.188</v>
      </c>
      <c r="L5802" s="444">
        <f t="shared" ca="1" si="194"/>
        <v>-1.85851320180988E+16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-1.85851320180988E+16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-77438050075411.672</v>
      </c>
      <c r="L5803" s="444">
        <f t="shared" ca="1" si="194"/>
        <v>-1.8662570068174212E+16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-1.8662570068174212E+16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-77760708617392.547</v>
      </c>
      <c r="L5804" s="444">
        <f t="shared" ca="1" si="194"/>
        <v>-1.8740330776791604E+16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-1.8740330776791604E+16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-78084711569965.016</v>
      </c>
      <c r="L5805" s="444">
        <f t="shared" ca="1" si="194"/>
        <v>-1.8818415488361568E+16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-1.8818415488361568E+16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-78410064534839.859</v>
      </c>
      <c r="L5806" s="444">
        <f t="shared" ca="1" si="194"/>
        <v>-1.8896825552896408E+16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-1.8896825552896408E+16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-78736773137068.359</v>
      </c>
      <c r="L5807" s="444">
        <f t="shared" ca="1" si="194"/>
        <v>-1.8975562326033476E+16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-1.8975562326033476E+16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-79064843025139.484</v>
      </c>
      <c r="L5808" s="444">
        <f t="shared" ca="1" si="194"/>
        <v>-1.9054627169058616E+16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-1.9054627169058616E+16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-79394279871077.563</v>
      </c>
      <c r="L5809" s="444">
        <f t="shared" ca="1" si="194"/>
        <v>-1.9134021448929692E+16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-1.9134021448929692E+16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-79725089370540.375</v>
      </c>
      <c r="L5810" s="444">
        <f t="shared" ca="1" si="194"/>
        <v>-1.9213746538300232E+16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-1.9213746538300232E+16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-80057277242917.625</v>
      </c>
      <c r="L5811" s="444">
        <f t="shared" ca="1" si="194"/>
        <v>-1.9293803815543148E+16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-1.9293803815543148E+16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-80390849231429.781</v>
      </c>
      <c r="L5812" s="444">
        <f t="shared" ca="1" si="194"/>
        <v>-1.9374194664774576E+16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-1.9374194664774576E+16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-80725811103227.406</v>
      </c>
      <c r="L5813" s="444">
        <f t="shared" ca="1" si="194"/>
        <v>-1.9454920475877804E+16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-1.9454920475877804E+16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-81062168649490.844</v>
      </c>
      <c r="L5814" s="444">
        <f t="shared" ca="1" si="194"/>
        <v>-1.9535982644527296E+16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-1.9535982644527296E+16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-81399927685530.406</v>
      </c>
      <c r="L5815" s="444">
        <f t="shared" ca="1" si="194"/>
        <v>-1.9617382572212828E+16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-1.9617382572212828E+16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-81739094050886.781</v>
      </c>
      <c r="L5816" s="444">
        <f t="shared" ca="1" si="194"/>
        <v>-1.9699121666263716E+16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-1.9699121666263716E+16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-82079673609432.156</v>
      </c>
      <c r="L5817" s="444">
        <f t="shared" ca="1" si="194"/>
        <v>-1.9781201339873148E+16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-1.9781201339873148E+16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-82421672249471.453</v>
      </c>
      <c r="L5818" s="444">
        <f t="shared" ca="1" si="194"/>
        <v>-1.986362301212262E+16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-1.986362301212262E+16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-82765095883844.25</v>
      </c>
      <c r="L5819" s="444">
        <f t="shared" ca="1" si="194"/>
        <v>-1.9946388108006464E+16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-1.9946388108006464E+16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-83109950450026.938</v>
      </c>
      <c r="L5820" s="444">
        <f t="shared" ca="1" si="194"/>
        <v>-2.0029498058456492E+16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-2.0029498058456492E+16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-83456241910235.375</v>
      </c>
      <c r="L5821" s="444">
        <f t="shared" ca="1" si="194"/>
        <v>-2.0112954300366728E+16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-2.0112954300366728E+16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-83803976251528.031</v>
      </c>
      <c r="L5822" s="444">
        <f t="shared" ca="1" si="194"/>
        <v>-2.0196758276618256E+16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-2.0196758276618256E+16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-84153159485909.406</v>
      </c>
      <c r="L5823" s="444">
        <f t="shared" ca="1" si="194"/>
        <v>-2.0280911436104164E+16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-2.0280911436104164E+16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-84503797650434.016</v>
      </c>
      <c r="L5824" s="444">
        <f t="shared" ca="1" si="194"/>
        <v>-2.03654152337546E+16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-2.03654152337546E+16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-84855896807310.828</v>
      </c>
      <c r="L5825" s="444">
        <f t="shared" ca="1" si="194"/>
        <v>-2.0450271130561912E+16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-2.0450271130561912E+16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-85209463044007.969</v>
      </c>
      <c r="L5826" s="444">
        <f t="shared" ca="1" si="194"/>
        <v>-2.053548059360592E+16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-2.053548059360592E+16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-85564502473358</v>
      </c>
      <c r="L5827" s="444">
        <f t="shared" ca="1" si="194"/>
        <v>-2.062104509607928E+16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-2.062104509607928E+16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-85921021233663.672</v>
      </c>
      <c r="L5828" s="444">
        <f t="shared" ca="1" si="194"/>
        <v>-2.0706966117312944E+16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-2.0706966117312944E+16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-86279025488803.938</v>
      </c>
      <c r="L5829" s="444">
        <f t="shared" ca="1" si="194"/>
        <v>-2.0793245142801748E+16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-2.0793245142801748E+16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-86638521428340.609</v>
      </c>
      <c r="L5830" s="444">
        <f t="shared" ca="1" si="194"/>
        <v>-2.0879883664230088E+16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-2.0879883664230088E+16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-86999515267625.359</v>
      </c>
      <c r="L5831" s="444">
        <f t="shared" ca="1" si="194"/>
        <v>-2.0966883179497712E+16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-2.0966883179497712E+16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-87362013247907.125</v>
      </c>
      <c r="L5832" s="444">
        <f t="shared" ca="1" si="194"/>
        <v>-2.105424519274562E+16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-2.105424519274562E+16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-87726021636440.078</v>
      </c>
      <c r="L5833" s="444">
        <f t="shared" ca="1" si="194"/>
        <v>-2.114197121438206E+16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-2.114197121438206E+16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-88091546726591.922</v>
      </c>
      <c r="L5834" s="444">
        <f t="shared" ca="1" si="194"/>
        <v>-2.1230062761108652E+16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-2.1230062761108652E+16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-88458594837952.719</v>
      </c>
      <c r="L5835" s="444">
        <f t="shared" ca="1" si="194"/>
        <v>-2.1318521355946604E+16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-2.1318521355946604E+16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-88827172316444.188</v>
      </c>
      <c r="L5836" s="444">
        <f t="shared" ca="1" si="194"/>
        <v>-2.1407348528263048E+16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-2.1407348528263048E+16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-89197285534429.359</v>
      </c>
      <c r="L5837" s="444">
        <f t="shared" ca="1" si="194"/>
        <v>-2.1496545813797476E+16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-2.1496545813797476E+16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-89568940890822.813</v>
      </c>
      <c r="L5838" s="444">
        <f t="shared" ca="1" si="194"/>
        <v>-2.15861147546883E+16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-2.15861147546883E+16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-89942144811201.25</v>
      </c>
      <c r="L5839" s="444">
        <f t="shared" ca="1" si="194"/>
        <v>-2.16760568994995E+16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-2.16760568994995E+16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-90316903747914.578</v>
      </c>
      <c r="L5840" s="444">
        <f t="shared" ca="1" si="194"/>
        <v>-2.1766373803247416E+16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-2.1766373803247416E+16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-90693224180197.563</v>
      </c>
      <c r="L5841" s="444">
        <f t="shared" ca="1" si="194"/>
        <v>-2.1857067027427612E+16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-2.1857067027427612E+16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-91071112614281.719</v>
      </c>
      <c r="L5842" s="444">
        <f t="shared" ca="1" si="194"/>
        <v>-2.1948138140041892E+16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-2.1948138140041892E+16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-91450575583507.875</v>
      </c>
      <c r="L5843" s="444">
        <f t="shared" ca="1" si="194"/>
        <v>-2.20395887156254E+16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-2.20395887156254E+16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-91831619648439.172</v>
      </c>
      <c r="L5844" s="444">
        <f t="shared" ca="1" si="194"/>
        <v>-2.213142033527384E+16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-2.213142033527384E+16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-92214251396974.328</v>
      </c>
      <c r="L5845" s="444">
        <f t="shared" ca="1" si="194"/>
        <v>-2.2223634586670816E+16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-2.2223634586670816E+16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-92598477444461.734</v>
      </c>
      <c r="L5846" s="444">
        <f t="shared" ca="1" si="194"/>
        <v>-2.2316233064115276E+16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-2.2316233064115276E+16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-92984304433813.656</v>
      </c>
      <c r="L5847" s="444">
        <f t="shared" ca="1" si="194"/>
        <v>-2.2409217368549088E+16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-2.2409217368549088E+16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-93371739035621.203</v>
      </c>
      <c r="L5848" s="444">
        <f t="shared" ca="1" si="194"/>
        <v>-2.2502589107584708E+16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-2.2502589107584708E+16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-93760787948269.609</v>
      </c>
      <c r="L5849" s="444">
        <f t="shared" ca="1" si="194"/>
        <v>-2.2596349895532976E+16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-2.2596349895532976E+16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-94151457898054.063</v>
      </c>
      <c r="L5850" s="444">
        <f t="shared" ca="1" si="194"/>
        <v>-2.2690501353431032E+16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-2.2690501353431032E+16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-94543755639295.969</v>
      </c>
      <c r="L5851" s="444">
        <f t="shared" ca="1" si="194"/>
        <v>-2.2785045109070328E+16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-2.2785045109070328E+16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-94937687954459.703</v>
      </c>
      <c r="L5852" s="444">
        <f t="shared" ca="1" si="194"/>
        <v>-2.2879982797024788E+16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-2.2879982797024788E+16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-95333261654269.953</v>
      </c>
      <c r="L5853" s="444">
        <f t="shared" ca="1" si="194"/>
        <v>-2.2975316058679056E+16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-2.2975316058679056E+16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-95730483577829.406</v>
      </c>
      <c r="L5854" s="444">
        <f t="shared" ca="1" si="194"/>
        <v>-2.3071046542256884E+16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-2.3071046542256884E+16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-96129360592737.016</v>
      </c>
      <c r="L5855" s="444">
        <f t="shared" ca="1" si="194"/>
        <v>-2.316717590284962E+16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-2.316717590284962E+16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-96529899595206.75</v>
      </c>
      <c r="L5856" s="444">
        <f t="shared" ca="1" si="194"/>
        <v>-2.3263705802444828E+16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-2.3263705802444828E+16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-96932107510186.781</v>
      </c>
      <c r="L5857" s="444">
        <f t="shared" ca="1" si="194"/>
        <v>-2.3360637909955016E+16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-2.3360637909955016E+16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-97335991291479.234</v>
      </c>
      <c r="L5858" s="444">
        <f t="shared" ca="1" si="194"/>
        <v>-2.3457973901246496E+16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-2.3457973901246496E+16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-97741557921860.406</v>
      </c>
      <c r="L5859" s="444">
        <f t="shared" ca="1" si="194"/>
        <v>-2.3555715459168356E+16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-2.3555715459168356E+16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-98148814413201.484</v>
      </c>
      <c r="L5860" s="444">
        <f t="shared" ca="1" si="194"/>
        <v>-2.3653864273581556E+16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-2.3653864273581556E+16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-98557767806589.813</v>
      </c>
      <c r="L5861" s="444">
        <f t="shared" ca="1" si="194"/>
        <v>-2.3752422041388144E+16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-2.3752422041388144E+16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-98968425172450.594</v>
      </c>
      <c r="L5862" s="444">
        <f t="shared" ca="1" si="194"/>
        <v>-2.3851390466560596E+16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-2.3851390466560596E+16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-99380793610669.156</v>
      </c>
      <c r="L5863" s="444">
        <f t="shared" ca="1" si="194"/>
        <v>-2.3950771260171264E+16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-2.3950771260171264E+16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-99794880250713.594</v>
      </c>
      <c r="L5864" s="444">
        <f t="shared" ca="1" si="194"/>
        <v>-2.4050566140421976E+16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-2.4050566140421976E+16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-100210692251758.23</v>
      </c>
      <c r="L5865" s="444">
        <f t="shared" ca="1" si="194"/>
        <v>-2.4150776832673736E+16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-2.4150776832673736E+16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-100628236802807.23</v>
      </c>
      <c r="L5866" s="444">
        <f t="shared" ca="1" si="194"/>
        <v>-2.4251405069476544E+16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-2.4251405069476544E+16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-101047521122818.94</v>
      </c>
      <c r="L5867" s="444">
        <f t="shared" ca="1" si="194"/>
        <v>-2.4352452590599364E+16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-2.4352452590599364E+16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-101468552460830.69</v>
      </c>
      <c r="L5868" s="444">
        <f t="shared" ca="1" si="194"/>
        <v>-2.4453921143060196E+16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-2.4453921143060196E+16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-101891338096084.16</v>
      </c>
      <c r="L5869" s="444">
        <f t="shared" ca="1" si="194"/>
        <v>-2.455581248115628E+16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-2.455581248115628E+16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-102315885338151.17</v>
      </c>
      <c r="L5870" s="444">
        <f t="shared" ca="1" si="194"/>
        <v>-2.4658128366494432E+16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-2.4658128366494432E+16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-102742201527060.13</v>
      </c>
      <c r="L5871" s="444">
        <f t="shared" ca="1" si="194"/>
        <v>-2.4760870568021492E+16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-2.4760870568021492E+16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-103170294033422.88</v>
      </c>
      <c r="L5872" s="444">
        <f t="shared" ca="1" si="194"/>
        <v>-2.4864040862054916E+16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-2.4864040862054916E+16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-103600170258562.16</v>
      </c>
      <c r="L5873" s="444">
        <f t="shared" ref="L5873:L6127" ca="1" si="199">I5873-J5873+K5873</f>
        <v>-2.496764103231348E+16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-2.496764103231348E+16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-104031837634639.5</v>
      </c>
      <c r="L5874" s="444">
        <f t="shared" ca="1" si="199"/>
        <v>-2.507167286994812E+16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-2.507167286994812E+16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-104465303624783.83</v>
      </c>
      <c r="L5875" s="444">
        <f t="shared" ca="1" si="199"/>
        <v>-2.5176138173572904E+16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-2.5176138173572904E+16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-104900575723220.44</v>
      </c>
      <c r="L5876" s="444">
        <f t="shared" ca="1" si="199"/>
        <v>-2.5281038749296124E+16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-2.5281038749296124E+16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-105337661455400.52</v>
      </c>
      <c r="L5877" s="444">
        <f t="shared" ca="1" si="199"/>
        <v>-2.5386376410751524E+16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-2.5386376410751524E+16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-105776568378131.34</v>
      </c>
      <c r="L5878" s="444">
        <f t="shared" ca="1" si="199"/>
        <v>-2.5492152979129656E+16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-2.5492152979129656E+16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-106217304079706.91</v>
      </c>
      <c r="L5879" s="444">
        <f t="shared" ca="1" si="199"/>
        <v>-2.5598370283209364E+16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-2.5598370283209364E+16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-106659876180039.02</v>
      </c>
      <c r="L5880" s="444">
        <f t="shared" ca="1" si="199"/>
        <v>-2.5705030159389404E+16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-2.5705030159389404E+16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-107104292330789.19</v>
      </c>
      <c r="L5881" s="444">
        <f t="shared" ca="1" si="199"/>
        <v>-2.5812134451720192E+16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-2.5812134451720192E+16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-107550560215500.8</v>
      </c>
      <c r="L5882" s="444">
        <f t="shared" ca="1" si="199"/>
        <v>-2.5919685011935692E+16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-2.5919685011935692E+16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-107998687549732.05</v>
      </c>
      <c r="L5883" s="444">
        <f t="shared" ca="1" si="199"/>
        <v>-2.6027683699485424E+16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-2.6027683699485424E+16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-108448682081189.27</v>
      </c>
      <c r="L5884" s="444">
        <f t="shared" ca="1" si="199"/>
        <v>-2.6136132381566612E+16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-2.6136132381566612E+16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-108900551589860.88</v>
      </c>
      <c r="L5885" s="444">
        <f t="shared" ca="1" si="199"/>
        <v>-2.6245032933156472E+16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-2.6245032933156472E+16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-109354303888151.97</v>
      </c>
      <c r="L5886" s="444">
        <f t="shared" ca="1" si="199"/>
        <v>-2.6354387237044624E+16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-2.6354387237044624E+16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-109809946821019.27</v>
      </c>
      <c r="L5887" s="444">
        <f t="shared" ca="1" si="199"/>
        <v>-2.6464197183865644E+16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-2.6464197183865644E+16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-110267488266106.84</v>
      </c>
      <c r="L5888" s="444">
        <f t="shared" ca="1" si="199"/>
        <v>-2.6574464672131752E+16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-2.6574464672131752E+16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-110726936133882.3</v>
      </c>
      <c r="L5889" s="444">
        <f t="shared" ca="1" si="199"/>
        <v>-2.6685191608265636E+16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-2.6685191608265636E+16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-111188298367773.48</v>
      </c>
      <c r="L5890" s="444">
        <f t="shared" ca="1" si="199"/>
        <v>-2.6796379906633408E+16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-2.6796379906633408E+16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-111651582944305.86</v>
      </c>
      <c r="L5891" s="444">
        <f t="shared" ca="1" si="199"/>
        <v>-2.6908031489577712E+16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-2.6908031489577712E+16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-112116797873240.47</v>
      </c>
      <c r="L5892" s="444">
        <f t="shared" ca="1" si="199"/>
        <v>-2.7020148287450952E+16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-2.7020148287450952E+16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-112583951197712.3</v>
      </c>
      <c r="L5893" s="444">
        <f t="shared" ca="1" si="199"/>
        <v>-2.7132732238648664E+16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-2.7132732238648664E+16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-113053050994369.44</v>
      </c>
      <c r="L5894" s="444">
        <f t="shared" ca="1" si="199"/>
        <v>-2.7245785289643032E+16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-2.7245785289643032E+16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-113524105373512.63</v>
      </c>
      <c r="L5895" s="444">
        <f t="shared" ca="1" si="199"/>
        <v>-2.7359309395016544E+16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-2.7359309395016544E+16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-113997122479235.59</v>
      </c>
      <c r="L5896" s="444">
        <f t="shared" ca="1" si="199"/>
        <v>-2.747330651749578E+16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-2.747330651749578E+16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-114472110489565.75</v>
      </c>
      <c r="L5897" s="444">
        <f t="shared" ca="1" si="199"/>
        <v>-2.7587778627985344E+16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-2.7587778627985344E+16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-114949077616605.59</v>
      </c>
      <c r="L5898" s="444">
        <f t="shared" ca="1" si="199"/>
        <v>-2.7702727705601948E+16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-2.7702727705601948E+16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-115428032106674.78</v>
      </c>
      <c r="L5899" s="444">
        <f t="shared" ca="1" si="199"/>
        <v>-2.7818155737708624E+16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-2.7818155737708624E+16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-115908982240452.59</v>
      </c>
      <c r="L5900" s="444">
        <f t="shared" ca="1" si="199"/>
        <v>-2.7934064719949076E+16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-2.7934064719949076E+16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-116391936333121.14</v>
      </c>
      <c r="L5901" s="444">
        <f t="shared" ca="1" si="199"/>
        <v>-2.8050456656282196E+16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-2.8050456656282196E+16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-116876902734509.14</v>
      </c>
      <c r="L5902" s="444">
        <f t="shared" ca="1" si="199"/>
        <v>-2.8167333559016704E+16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-2.8167333559016704E+16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-117363889829236.27</v>
      </c>
      <c r="L5903" s="444">
        <f t="shared" ca="1" si="199"/>
        <v>-2.828469744884594E+16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-2.828469744884594E+16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-117852906036858.08</v>
      </c>
      <c r="L5904" s="444">
        <f t="shared" ca="1" si="199"/>
        <v>-2.84025503548828E+16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-2.84025503548828E+16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-118343959812011.69</v>
      </c>
      <c r="L5905" s="444">
        <f t="shared" ca="1" si="199"/>
        <v>-2.8520894314694812E+16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-2.8520894314694812E+16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-118837059644561.73</v>
      </c>
      <c r="L5906" s="444">
        <f t="shared" ca="1" si="199"/>
        <v>-2.8639731374339372E+16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-2.8639731374339372E+16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-119332214059747.36</v>
      </c>
      <c r="L5907" s="444">
        <f t="shared" ca="1" si="199"/>
        <v>-2.875906358839912E+16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-2.875906358839912E+16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-119829431618329.67</v>
      </c>
      <c r="L5908" s="444">
        <f t="shared" ca="1" si="199"/>
        <v>-2.8878893020017448E+16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-2.8878893020017448E+16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-120328720916739.36</v>
      </c>
      <c r="L5909" s="444">
        <f t="shared" ca="1" si="199"/>
        <v>-2.8999221740934188E+16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-2.8999221740934188E+16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-120830090587225.78</v>
      </c>
      <c r="L5910" s="444">
        <f t="shared" ca="1" si="199"/>
        <v>-2.9120051831521412E+16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-2.9120051831521412E+16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-121333549298005.88</v>
      </c>
      <c r="L5911" s="444">
        <f t="shared" ca="1" si="199"/>
        <v>-2.9241385380819416E+16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-2.9241385380819416E+16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-121839105753414.22</v>
      </c>
      <c r="L5912" s="444">
        <f t="shared" ca="1" si="199"/>
        <v>-2.9363224486572832E+16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-2.9363224486572832E+16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-122346768694053.47</v>
      </c>
      <c r="L5913" s="444">
        <f t="shared" ca="1" si="199"/>
        <v>-2.9485571255266884E+16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-2.9485571255266884E+16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-122856546896945.34</v>
      </c>
      <c r="L5914" s="444">
        <f t="shared" ca="1" si="199"/>
        <v>-2.9608427802163828E+16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-2.9608427802163828E+16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-123368449175682.61</v>
      </c>
      <c r="L5915" s="444">
        <f t="shared" ca="1" si="199"/>
        <v>-2.9731796251339512E+16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-2.9731796251339512E+16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-123882484380581.3</v>
      </c>
      <c r="L5916" s="444">
        <f t="shared" ca="1" si="199"/>
        <v>-2.9855678735720092E+16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-2.9855678735720092E+16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-124398661398833.72</v>
      </c>
      <c r="L5917" s="444">
        <f t="shared" ca="1" si="199"/>
        <v>-2.9980077397118924E+16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-2.9980077397118924E+16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-124916989154662.19</v>
      </c>
      <c r="L5918" s="444">
        <f t="shared" ca="1" si="199"/>
        <v>-3.0104994386273588E+16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-3.0104994386273588E+16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-125437476609473.28</v>
      </c>
      <c r="L5919" s="444">
        <f t="shared" ca="1" si="199"/>
        <v>-3.023043186288306E+16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-3.023043186288306E+16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-125960132762012.75</v>
      </c>
      <c r="L5920" s="444">
        <f t="shared" ca="1" si="199"/>
        <v>-3.0356391995645072E+16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-3.0356391995645072E+16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-126484966648521.11</v>
      </c>
      <c r="L5921" s="444">
        <f t="shared" ca="1" si="199"/>
        <v>-3.0482876962293592E+16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-3.0482876962293592E+16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-127011987342889.98</v>
      </c>
      <c r="L5922" s="444">
        <f t="shared" ca="1" si="199"/>
        <v>-3.060988894963648E+16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-3.060988894963648E+16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-127541203956818.69</v>
      </c>
      <c r="L5923" s="444">
        <f t="shared" ca="1" si="199"/>
        <v>-3.07374301535933E+16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-3.07374301535933E+16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-128072625639972.08</v>
      </c>
      <c r="L5924" s="444">
        <f t="shared" ca="1" si="199"/>
        <v>-3.0865502779233272E+16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-3.0865502779233272E+16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-128606261580138.63</v>
      </c>
      <c r="L5925" s="444">
        <f t="shared" ca="1" si="199"/>
        <v>-3.0994109040813412E+16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-3.0994109040813412E+16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-129142121003389.2</v>
      </c>
      <c r="L5926" s="444">
        <f t="shared" ca="1" si="199"/>
        <v>-3.11232511618168E+16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-3.11232511618168E+16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-129680213174236.67</v>
      </c>
      <c r="L5927" s="444">
        <f t="shared" ca="1" si="199"/>
        <v>-3.1252931374991036E+16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-3.1252931374991036E+16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-130220547395795.97</v>
      </c>
      <c r="L5928" s="444">
        <f t="shared" ca="1" si="199"/>
        <v>-3.1383151922386832E+16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-3.1383151922386832E+16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-130763133009945.13</v>
      </c>
      <c r="L5929" s="444">
        <f t="shared" ca="1" si="199"/>
        <v>-3.1513915055396776E+16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-3.1513915055396776E+16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-131307979397486.56</v>
      </c>
      <c r="L5930" s="444">
        <f t="shared" ca="1" si="199"/>
        <v>-3.1645223034794264E+16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-3.1645223034794264E+16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-131855095978309.45</v>
      </c>
      <c r="L5931" s="444">
        <f t="shared" ca="1" si="199"/>
        <v>-3.1777078130772572E+16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-3.1777078130772572E+16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-132404492211552.38</v>
      </c>
      <c r="L5932" s="444">
        <f t="shared" ca="1" si="199"/>
        <v>-3.1909482622984124E+16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-3.1909482622984124E+16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-132956177595767.19</v>
      </c>
      <c r="L5933" s="444">
        <f t="shared" ca="1" si="199"/>
        <v>-3.2042438800579892E+16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-3.2042438800579892E+16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-133510161669082.88</v>
      </c>
      <c r="L5934" s="444">
        <f t="shared" ca="1" si="199"/>
        <v>-3.2175948962248976E+16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-3.2175948962248976E+16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-134066454009370.73</v>
      </c>
      <c r="L5935" s="444">
        <f t="shared" ca="1" si="199"/>
        <v>-3.2310015416258348E+16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-3.2310015416258348E+16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-134625064234409.78</v>
      </c>
      <c r="L5936" s="444">
        <f t="shared" ca="1" si="199"/>
        <v>-3.2444640480492756E+16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-3.2444640480492756E+16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-135186002002053.17</v>
      </c>
      <c r="L5937" s="444">
        <f t="shared" ca="1" si="199"/>
        <v>-3.2579826482494808E+16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-3.2579826482494808E+16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-135749277010395.05</v>
      </c>
      <c r="L5938" s="444">
        <f t="shared" ca="1" si="199"/>
        <v>-3.2715575759505204E+16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-3.2715575759505204E+16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-136314898997938.36</v>
      </c>
      <c r="L5939" s="444">
        <f t="shared" ca="1" si="199"/>
        <v>-3.2851890658503144E+16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-3.2851890658503144E+16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-136882877743763.08</v>
      </c>
      <c r="L5940" s="444">
        <f t="shared" ca="1" si="199"/>
        <v>-3.2988773536246908E+16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-3.2988773536246908E+16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-137453223067695.47</v>
      </c>
      <c r="L5941" s="444">
        <f t="shared" ca="1" si="199"/>
        <v>-3.3126226759314604E+16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-3.3126226759314604E+16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-138025944830477.52</v>
      </c>
      <c r="L5942" s="444">
        <f t="shared" ca="1" si="199"/>
        <v>-3.326425270414508E+16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-3.326425270414508E+16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-138601052933937.83</v>
      </c>
      <c r="L5943" s="444">
        <f t="shared" ca="1" si="199"/>
        <v>-3.3402853757079016E+16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-3.3402853757079016E+16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-139178557321162.56</v>
      </c>
      <c r="L5944" s="444">
        <f t="shared" ca="1" si="199"/>
        <v>-3.354203231440018E+16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-3.354203231440018E+16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-139758467976667.42</v>
      </c>
      <c r="L5945" s="444">
        <f t="shared" ca="1" si="199"/>
        <v>-3.3681790782376848E+16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-3.3681790782376848E+16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-140340794926570.19</v>
      </c>
      <c r="L5946" s="444">
        <f t="shared" ca="1" si="199"/>
        <v>-3.382213157730342E+16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-3.382213157730342E+16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-140925548238764.22</v>
      </c>
      <c r="L5947" s="444">
        <f t="shared" ca="1" si="199"/>
        <v>-3.3963057125542184E+16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-3.3963057125542184E+16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-141512738023092.41</v>
      </c>
      <c r="L5948" s="444">
        <f t="shared" ca="1" si="199"/>
        <v>-3.4104569863565276E+16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-3.4104569863565276E+16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-142102374431521.97</v>
      </c>
      <c r="L5949" s="444">
        <f t="shared" ca="1" si="199"/>
        <v>-3.4246672237996796E+16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-3.4246672237996796E+16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-142694467658319.97</v>
      </c>
      <c r="L5950" s="444">
        <f t="shared" ca="1" si="199"/>
        <v>-3.4389366705655116E+16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-3.4389366705655116E+16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-143289027940229.63</v>
      </c>
      <c r="L5951" s="444">
        <f t="shared" ca="1" si="199"/>
        <v>-3.4532655733595344E+16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-3.4532655733595344E+16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-143886065556647.25</v>
      </c>
      <c r="L5952" s="444">
        <f t="shared" ca="1" si="199"/>
        <v>-3.4676541799151992E+16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-3.4676541799151992E+16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-144485590829799.97</v>
      </c>
      <c r="L5953" s="444">
        <f t="shared" ca="1" si="199"/>
        <v>-3.4821027389981792E+16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-3.4821027389981792E+16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-145087614124924.13</v>
      </c>
      <c r="L5954" s="444">
        <f t="shared" ca="1" si="199"/>
        <v>-3.4966115004106716E+16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-3.4966115004106716E+16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-145692145850444.66</v>
      </c>
      <c r="L5955" s="444">
        <f t="shared" ca="1" si="199"/>
        <v>-3.511180714995716E+16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-3.511180714995716E+16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-146299196458154.84</v>
      </c>
      <c r="L5956" s="444">
        <f t="shared" ca="1" si="199"/>
        <v>-3.5258106346415316E+16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-3.5258106346415316E+16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-146908776443397.16</v>
      </c>
      <c r="L5957" s="444">
        <f t="shared" ca="1" si="199"/>
        <v>-3.5405015122858712E+16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-3.5405015122858712E+16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-147520896345244.66</v>
      </c>
      <c r="L5958" s="444">
        <f t="shared" ca="1" si="199"/>
        <v>-3.5552536019203956E+16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-3.5552536019203956E+16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-148135566746683.16</v>
      </c>
      <c r="L5959" s="444">
        <f t="shared" ca="1" si="199"/>
        <v>-3.570067158595064E+16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-3.570067158595064E+16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-148752798274794.34</v>
      </c>
      <c r="L5960" s="444">
        <f t="shared" ca="1" si="199"/>
        <v>-3.5849424384225436E+16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-3.5849424384225436E+16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-149372601600939.31</v>
      </c>
      <c r="L5961" s="444">
        <f t="shared" ca="1" si="199"/>
        <v>-3.5998796985826376E+16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-3.5998796985826376E+16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-149994987440943.25</v>
      </c>
      <c r="L5962" s="444">
        <f t="shared" ca="1" si="199"/>
        <v>-3.614879197326732E+16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-3.614879197326732E+16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-150619966555280.5</v>
      </c>
      <c r="L5963" s="444">
        <f t="shared" ca="1" si="199"/>
        <v>-3.62994119398226E+16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-3.62994119398226E+16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-151247549749260.84</v>
      </c>
      <c r="L5964" s="444">
        <f t="shared" ca="1" si="199"/>
        <v>-3.6450659489571864E+16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-3.6450659489571864E+16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-151877747873216.09</v>
      </c>
      <c r="L5965" s="444">
        <f t="shared" ca="1" si="199"/>
        <v>-3.660253723744508E+16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-3.660253723744508E+16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-152510571822687.84</v>
      </c>
      <c r="L5966" s="444">
        <f t="shared" ca="1" si="199"/>
        <v>-3.6755047809267768E+16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-3.6755047809267768E+16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-153146032538615.69</v>
      </c>
      <c r="L5967" s="444">
        <f t="shared" ca="1" si="199"/>
        <v>-3.6908193841806384E+16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-3.6908193841806384E+16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-153784141007526.59</v>
      </c>
      <c r="L5968" s="444">
        <f t="shared" ca="1" si="199"/>
        <v>-3.7061977982813912E+16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-3.7061977982813912E+16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-154424908261724.63</v>
      </c>
      <c r="L5969" s="444">
        <f t="shared" ca="1" si="199"/>
        <v>-3.721640289107564E+16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-3.721640289107564E+16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-155068345379481.84</v>
      </c>
      <c r="L5970" s="444">
        <f t="shared" ca="1" si="199"/>
        <v>-3.737147123645512E+16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-3.737147123645512E+16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-155714463485229.66</v>
      </c>
      <c r="L5971" s="444">
        <f t="shared" ca="1" si="199"/>
        <v>-3.7527185699940352E+16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-3.7527185699940352E+16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-156363273749751.47</v>
      </c>
      <c r="L5972" s="444">
        <f t="shared" ca="1" si="199"/>
        <v>-3.7683548973690104E+16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-3.7683548973690104E+16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-157014787390375.44</v>
      </c>
      <c r="L5973" s="444">
        <f t="shared" ca="1" si="199"/>
        <v>-3.784056376108048E+16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-3.784056376108048E+16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-157669015671168.66</v>
      </c>
      <c r="L5974" s="444">
        <f t="shared" ca="1" si="199"/>
        <v>-3.7998232776751648E+16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-3.7998232776751648E+16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-158325969903131.88</v>
      </c>
      <c r="L5975" s="444">
        <f t="shared" ca="1" si="199"/>
        <v>-3.8156558746654776E+16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-3.8156558746654776E+16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-158985661444394.91</v>
      </c>
      <c r="L5976" s="444">
        <f t="shared" ca="1" si="199"/>
        <v>-3.8315544408099168E+16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-3.8315544408099168E+16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-159648101700413.19</v>
      </c>
      <c r="L5977" s="444">
        <f t="shared" ca="1" si="199"/>
        <v>-3.8475192509799584E+16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-3.8475192509799584E+16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-160313302124164.94</v>
      </c>
      <c r="L5978" s="444">
        <f t="shared" ca="1" si="199"/>
        <v>-3.8635505811923752E+16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-3.8635505811923752E+16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-160981274216348.97</v>
      </c>
      <c r="L5979" s="444">
        <f t="shared" ca="1" si="199"/>
        <v>-3.8796487086140104E+16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-3.8796487086140104E+16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-161652029525583.75</v>
      </c>
      <c r="L5980" s="444">
        <f t="shared" ca="1" si="199"/>
        <v>-3.8958139115665688E+16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-3.8958139115665688E+16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-162325579648607.03</v>
      </c>
      <c r="L5981" s="444">
        <f t="shared" ca="1" si="199"/>
        <v>-3.9120464695314296E+16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-3.9120464695314296E+16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-163001936230476.22</v>
      </c>
      <c r="L5982" s="444">
        <f t="shared" ca="1" si="199"/>
        <v>-3.9283466631544776E+16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-3.9283466631544776E+16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-163681110964769.91</v>
      </c>
      <c r="L5983" s="444">
        <f t="shared" ca="1" si="199"/>
        <v>-3.9447147742509544E+16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-3.9447147742509544E+16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-164363115593789.75</v>
      </c>
      <c r="L5984" s="444">
        <f t="shared" ca="1" si="199"/>
        <v>-3.9611510858103336E+16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-3.9611510858103336E+16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-165047961908763.91</v>
      </c>
      <c r="L5985" s="444">
        <f t="shared" ca="1" si="199"/>
        <v>-3.9776558820012096E+16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-3.9776558820012096E+16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-165735661750050.41</v>
      </c>
      <c r="L5986" s="444">
        <f t="shared" ca="1" si="199"/>
        <v>-3.9942294481762144E+16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-3.9942294481762144E+16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-166426227007342.25</v>
      </c>
      <c r="L5987" s="444">
        <f t="shared" ca="1" si="199"/>
        <v>-4.0108720708769488E+16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-4.0108720708769488E+16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-167119669619872.88</v>
      </c>
      <c r="L5988" s="444">
        <f t="shared" ca="1" si="199"/>
        <v>-4.027584037838936E+16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-4.027584037838936E+16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-167816001576622.34</v>
      </c>
      <c r="L5989" s="444">
        <f t="shared" ca="1" si="199"/>
        <v>-4.0443656379965984E+16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-4.0443656379965984E+16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-168515234916524.94</v>
      </c>
      <c r="L5990" s="444">
        <f t="shared" ca="1" si="199"/>
        <v>-4.0612171614882512E+16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-4.0612171614882512E+16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-169217381728677.13</v>
      </c>
      <c r="L5991" s="444">
        <f t="shared" ca="1" si="199"/>
        <v>-4.0781388996611192E+16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-4.0781388996611192E+16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-169922454152546.63</v>
      </c>
      <c r="L5992" s="444">
        <f t="shared" ca="1" si="199"/>
        <v>-4.0951311450763736E+16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-4.0951311450763736E+16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-170630464378182.22</v>
      </c>
      <c r="L5993" s="444">
        <f t="shared" ca="1" si="199"/>
        <v>-4.112194191514192E+16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-4.112194191514192E+16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-171341424646424.66</v>
      </c>
      <c r="L5994" s="444">
        <f t="shared" ca="1" si="199"/>
        <v>-4.1293283339788344E+16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-4.1293283339788344E+16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-172055347249118.09</v>
      </c>
      <c r="L5995" s="444">
        <f t="shared" ca="1" si="199"/>
        <v>-4.1465338687037464E+16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-4.1465338687037464E+16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-172772244529322.75</v>
      </c>
      <c r="L5996" s="444">
        <f t="shared" ca="1" si="199"/>
        <v>-4.1638110931566784E+16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-4.1638110931566784E+16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-173492128881528.25</v>
      </c>
      <c r="L5997" s="444">
        <f t="shared" ca="1" si="199"/>
        <v>-4.1811603060448312E+16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-4.1811603060448312E+16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-174215012751867.97</v>
      </c>
      <c r="L5998" s="444">
        <f t="shared" ca="1" si="199"/>
        <v>-4.1985818073200176E+16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-4.1985818073200176E+16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-174940908638334.06</v>
      </c>
      <c r="L5999" s="444">
        <f t="shared" ca="1" si="199"/>
        <v>-4.2160758981838512E+16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-4.2160758981838512E+16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-175669829090993.81</v>
      </c>
      <c r="L6000" s="444">
        <f t="shared" ca="1" si="199"/>
        <v>-4.2336428810929504E+16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-4.2336428810929504E+16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-176401786712206.25</v>
      </c>
      <c r="L6001" s="444">
        <f t="shared" ca="1" si="199"/>
        <v>-4.2512830597641712E+16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-4.2512830597641712E+16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-177136794156840.47</v>
      </c>
      <c r="L6002" s="444">
        <f t="shared" ca="1" si="199"/>
        <v>-4.2689967391798552E+16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-4.2689967391798552E+16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-177874864132493.97</v>
      </c>
      <c r="L6003" s="444">
        <f t="shared" ca="1" si="199"/>
        <v>-4.2867842255931048E+16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-4.2867842255931048E+16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-178616009399712.69</v>
      </c>
      <c r="L6004" s="444">
        <f t="shared" ca="1" si="199"/>
        <v>-4.304645826533076E+16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-4.304645826533076E+16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-179360242772211.5</v>
      </c>
      <c r="L6005" s="444">
        <f t="shared" ca="1" si="199"/>
        <v>-4.3225818508102968E+16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-4.3225818508102968E+16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-180107577117095.69</v>
      </c>
      <c r="L6006" s="444">
        <f t="shared" ca="1" si="199"/>
        <v>-4.3405926085220064E+16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-4.3405926085220064E+16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-180858025355083.59</v>
      </c>
      <c r="L6007" s="444">
        <f t="shared" ca="1" si="199"/>
        <v>-4.3586784110575144E+16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-4.3586784110575144E+16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-181611600460729.75</v>
      </c>
      <c r="L6008" s="444">
        <f t="shared" ca="1" si="199"/>
        <v>-4.3768395711035872E+16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-4.3768395711035872E+16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-182368315462649.47</v>
      </c>
      <c r="L6009" s="444">
        <f t="shared" ca="1" si="199"/>
        <v>-4.395076402649852E+16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-4.395076402649852E+16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-183128183443743.84</v>
      </c>
      <c r="L6010" s="444">
        <f t="shared" ca="1" si="199"/>
        <v>-4.4133892209942264E+16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-4.4133892209942264E+16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-183891217541426.09</v>
      </c>
      <c r="L6011" s="444">
        <f t="shared" ca="1" si="199"/>
        <v>-4.4317783427483688E+16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-4.4317783427483688E+16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-184657430947848.69</v>
      </c>
      <c r="L6012" s="444">
        <f t="shared" ca="1" si="199"/>
        <v>-4.4502440858431536E+16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-4.4502440858431536E+16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-185426836910131.41</v>
      </c>
      <c r="L6013" s="444">
        <f t="shared" ca="1" si="199"/>
        <v>-4.4687867695341664E+16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-4.4687867695341664E+16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-186199448730590.25</v>
      </c>
      <c r="L6014" s="444">
        <f t="shared" ca="1" si="199"/>
        <v>-4.4874067144072256E+16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-4.4874067144072256E+16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-186975279766967.72</v>
      </c>
      <c r="L6015" s="444">
        <f t="shared" ca="1" si="199"/>
        <v>-4.5061042423839224E+16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-4.5061042423839224E+16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-187754343432663.44</v>
      </c>
      <c r="L6016" s="444">
        <f t="shared" ca="1" si="199"/>
        <v>-4.5248796767271888E+16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-4.5248796767271888E+16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-188536653196966.19</v>
      </c>
      <c r="L6017" s="444">
        <f t="shared" ca="1" si="199"/>
        <v>-4.5437333420468856E+16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-4.5437333420468856E+16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-189322222585286.91</v>
      </c>
      <c r="L6018" s="444">
        <f t="shared" ca="1" si="199"/>
        <v>-4.5626655643054144E+16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-4.5626655643054144E+16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-190111065179392.25</v>
      </c>
      <c r="L6019" s="444">
        <f t="shared" ca="1" si="199"/>
        <v>-4.5816766708233536E+16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-4.5816766708233536E+16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-190903194617639.72</v>
      </c>
      <c r="L6020" s="444">
        <f t="shared" ca="1" si="199"/>
        <v>-4.6007669902851176E+16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-4.6007669902851176E+16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-191698624595213.22</v>
      </c>
      <c r="L6021" s="444">
        <f t="shared" ca="1" si="199"/>
        <v>-4.6199368527446392E+16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-4.6199368527446392E+16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-192497368864359.97</v>
      </c>
      <c r="L6022" s="444">
        <f t="shared" ca="1" si="199"/>
        <v>-4.6391865896310752E+16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-4.6391865896310752E+16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-193299441234628.13</v>
      </c>
      <c r="L6023" s="444">
        <f t="shared" ca="1" si="199"/>
        <v>-4.6585165337545384E+16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-4.6585165337545384E+16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-194104855573105.75</v>
      </c>
      <c r="L6024" s="444">
        <f t="shared" ca="1" si="199"/>
        <v>-4.6779270193118488E+16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-4.6779270193118488E+16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-194913625804660.38</v>
      </c>
      <c r="L6025" s="444">
        <f t="shared" ca="1" si="199"/>
        <v>-4.6974183818923152E+16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-4.6974183818923152E+16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-195725765912179.81</v>
      </c>
      <c r="L6026" s="444">
        <f t="shared" ca="1" si="199"/>
        <v>-4.7169909584835328E+16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-4.7169909584835328E+16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-196541289936813.88</v>
      </c>
      <c r="L6027" s="444">
        <f t="shared" ca="1" si="199"/>
        <v>-4.7366450874772144E+16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-4.7366450874772144E+16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-197360211978217.25</v>
      </c>
      <c r="L6028" s="444">
        <f t="shared" ca="1" si="199"/>
        <v>-4.756381108675036E+16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-4.756381108675036E+16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-198182546194793.16</v>
      </c>
      <c r="L6029" s="444">
        <f t="shared" ca="1" si="199"/>
        <v>-4.7761993632945152E+16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-4.7761993632945152E+16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-199008306803938.13</v>
      </c>
      <c r="L6030" s="444">
        <f t="shared" ca="1" si="199"/>
        <v>-4.7961001939749088E+16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-4.7961001939749088E+16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-199837508082287.88</v>
      </c>
      <c r="L6031" s="444">
        <f t="shared" ca="1" si="199"/>
        <v>-4.8160839447831376E+16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-4.8160839447831376E+16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-200670164365964.06</v>
      </c>
      <c r="L6032" s="444">
        <f t="shared" ca="1" si="199"/>
        <v>-4.8361509612197344E+16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-4.8361509612197344E+16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-201506290050822.25</v>
      </c>
      <c r="L6033" s="444">
        <f t="shared" ca="1" si="199"/>
        <v>-4.8563015902248168E+16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-4.8563015902248168E+16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-202345899592700.69</v>
      </c>
      <c r="L6034" s="444">
        <f t="shared" ca="1" si="199"/>
        <v>-4.8765361801840872E+16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-4.8765361801840872E+16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-203189007507670.31</v>
      </c>
      <c r="L6035" s="444">
        <f t="shared" ca="1" si="199"/>
        <v>-4.8968550809348544E+16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-4.8968550809348544E+16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-204035628372285.59</v>
      </c>
      <c r="L6036" s="444">
        <f t="shared" ca="1" si="199"/>
        <v>-4.9172586437720832E+16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-4.9172586437720832E+16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-204885776823836.81</v>
      </c>
      <c r="L6037" s="444">
        <f t="shared" ca="1" si="199"/>
        <v>-4.9377472214544672E+16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-4.9377472214544672E+16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-205739467560602.81</v>
      </c>
      <c r="L6038" s="444">
        <f t="shared" ca="1" si="199"/>
        <v>-4.9583211682105272E+16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-4.9583211682105272E+16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-206596715342105.31</v>
      </c>
      <c r="L6039" s="444">
        <f t="shared" ca="1" si="199"/>
        <v>-4.9789808397447376E+16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-4.9789808397447376E+16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-207457534989364.06</v>
      </c>
      <c r="L6040" s="444">
        <f t="shared" ca="1" si="199"/>
        <v>-4.9997265932436744E+16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-4.9997265932436744E+16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-208321941385153.09</v>
      </c>
      <c r="L6041" s="444">
        <f t="shared" ca="1" si="199"/>
        <v>-5.0205587873821896E+16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-5.0205587873821896E+16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-209189949474257.91</v>
      </c>
      <c r="L6042" s="444">
        <f t="shared" ca="1" si="199"/>
        <v>-5.0414777823296152E+16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-5.0414777823296152E+16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-210061574263733.97</v>
      </c>
      <c r="L6043" s="444">
        <f t="shared" ca="1" si="199"/>
        <v>-5.0624839397559888E+16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-5.0624839397559888E+16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-210936830823166.19</v>
      </c>
      <c r="L6044" s="444">
        <f t="shared" ca="1" si="199"/>
        <v>-5.0835776228383056E+16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-5.0835776228383056E+16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-211815734284929.41</v>
      </c>
      <c r="L6045" s="444">
        <f t="shared" ca="1" si="199"/>
        <v>-5.1047591962667984E+16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-5.1047591962667984E+16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-212698299844449.94</v>
      </c>
      <c r="L6046" s="444">
        <f t="shared" ca="1" si="199"/>
        <v>-5.1260290262512432E+16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-5.1260290262512432E+16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-213584542760468.47</v>
      </c>
      <c r="L6047" s="444">
        <f t="shared" ca="1" si="199"/>
        <v>-5.1473874805272904E+16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-5.1473874805272904E+16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-214474478355303.75</v>
      </c>
      <c r="L6048" s="444">
        <f t="shared" ca="1" si="199"/>
        <v>-5.1688349283628208E+16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-5.1688349283628208E+16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-215368122015117.53</v>
      </c>
      <c r="L6049" s="444">
        <f t="shared" ca="1" si="199"/>
        <v>-5.1903717405643328E+16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-5.1903717405643328E+16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-216265489190180.53</v>
      </c>
      <c r="L6050" s="444">
        <f t="shared" ca="1" si="199"/>
        <v>-5.2119982894833512E+16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-5.2119982894833512E+16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-217166595395139.63</v>
      </c>
      <c r="L6051" s="444">
        <f t="shared" ca="1" si="199"/>
        <v>-5.2337149490228648E+16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-5.2337149490228648E+16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-218071456209286.03</v>
      </c>
      <c r="L6052" s="444">
        <f t="shared" ca="1" si="199"/>
        <v>-5.2555220946437936E+16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-5.2555220946437936E+16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-218980087276824.72</v>
      </c>
      <c r="L6053" s="444">
        <f t="shared" ca="1" si="199"/>
        <v>-5.277420103371476E+16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-5.277420103371476E+16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-219892504307144.84</v>
      </c>
      <c r="L6054" s="444">
        <f t="shared" ca="1" si="199"/>
        <v>-5.2994093538021904E+16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-5.2994093538021904E+16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-220808723075091.25</v>
      </c>
      <c r="L6055" s="444">
        <f t="shared" ca="1" si="199"/>
        <v>-5.3214902261096992E+16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-5.3214902261096992E+16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-221728759421237.47</v>
      </c>
      <c r="L6056" s="444">
        <f t="shared" ca="1" si="199"/>
        <v>-5.3436631020518232E+16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-5.3436631020518232E+16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-222652629252159.31</v>
      </c>
      <c r="L6057" s="444">
        <f t="shared" ca="1" si="199"/>
        <v>-5.3659283649770392E+16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-5.3659283649770392E+16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-223580348540709.97</v>
      </c>
      <c r="L6058" s="444">
        <f t="shared" ca="1" si="199"/>
        <v>-5.3882863998311104E+16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-5.3882863998311104E+16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-224511933326296.25</v>
      </c>
      <c r="L6059" s="444">
        <f t="shared" ca="1" si="199"/>
        <v>-5.41073759316374E+16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-5.41073759316374E+16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-225447399715155.84</v>
      </c>
      <c r="L6060" s="444">
        <f t="shared" ca="1" si="199"/>
        <v>-5.4332823331352552E+16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-5.4332823331352552E+16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-226386763880635.63</v>
      </c>
      <c r="L6061" s="444">
        <f t="shared" ca="1" si="199"/>
        <v>-5.4559210095233184E+16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-5.4559210095233184E+16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-227330042063471.59</v>
      </c>
      <c r="L6062" s="444">
        <f t="shared" ca="1" si="199"/>
        <v>-5.4786540137296656E+16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-5.4786540137296656E+16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-228277250572069.41</v>
      </c>
      <c r="L6063" s="444">
        <f t="shared" ca="1" si="199"/>
        <v>-5.5014817387868728E+16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-5.5014817387868728E+16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-229228405782786.38</v>
      </c>
      <c r="L6064" s="444">
        <f t="shared" ca="1" si="199"/>
        <v>-5.5244045793651512E+16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-5.5244045793651512E+16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-230183524140214.63</v>
      </c>
      <c r="L6065" s="444">
        <f t="shared" ca="1" si="199"/>
        <v>-5.5474229317791728E+16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-5.5474229317791728E+16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-231142622157465.53</v>
      </c>
      <c r="L6066" s="444">
        <f t="shared" ca="1" si="199"/>
        <v>-5.5705371939949192E+16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-5.5705371939949192E+16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-232105716416454.97</v>
      </c>
      <c r="L6067" s="444">
        <f t="shared" ca="1" si="199"/>
        <v>-5.5937477656365648E+16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-5.5937477656365648E+16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-233072823568190.19</v>
      </c>
      <c r="L6068" s="444">
        <f t="shared" ca="1" si="199"/>
        <v>-5.617055047993384E+16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-5.617055047993384E+16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-234043960333057.63</v>
      </c>
      <c r="L6069" s="444">
        <f t="shared" ca="1" si="199"/>
        <v>-5.6404594440266896E+16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-5.6404594440266896E+16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-235019143501112.06</v>
      </c>
      <c r="L6070" s="444">
        <f t="shared" ca="1" si="199"/>
        <v>-5.6639613583768008E+16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-5.6639613583768008E+16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-235998389932366.66</v>
      </c>
      <c r="L6071" s="444">
        <f t="shared" ca="1" si="199"/>
        <v>-5.6875611973700376E+16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-5.6875611973700376E+16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-236981716557084.91</v>
      </c>
      <c r="L6072" s="444">
        <f t="shared" ca="1" si="199"/>
        <v>-5.7112593690257464E+16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-5.7112593690257464E+16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-237969140376072.75</v>
      </c>
      <c r="L6073" s="444">
        <f t="shared" ca="1" si="199"/>
        <v>-5.7350562830633536E+16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-5.7350562830633536E+16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-238960678460973.06</v>
      </c>
      <c r="L6074" s="444">
        <f t="shared" ca="1" si="199"/>
        <v>-5.7589523509094512E+16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-5.7589523509094512E+16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-239956347954560.47</v>
      </c>
      <c r="L6075" s="444">
        <f t="shared" ca="1" si="199"/>
        <v>-5.7829479857049072E+16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-5.7829479857049072E+16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-240956166071037.78</v>
      </c>
      <c r="L6076" s="444">
        <f t="shared" ca="1" si="199"/>
        <v>-5.8070436023120112E+16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-5.8070436023120112E+16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-241960150096333.84</v>
      </c>
      <c r="L6077" s="444">
        <f t="shared" ca="1" si="199"/>
        <v>-5.8312396173216448E+16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-5.8312396173216448E+16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-242968317388401.88</v>
      </c>
      <c r="L6078" s="444">
        <f t="shared" ca="1" si="199"/>
        <v>-5.8555364490604848E+16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-5.8555364490604848E+16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-243980685377520.22</v>
      </c>
      <c r="L6079" s="444">
        <f t="shared" ca="1" si="199"/>
        <v>-5.8799345175982368E+16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-5.8799345175982368E+16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-244997271566593.19</v>
      </c>
      <c r="L6080" s="444">
        <f t="shared" ca="1" si="199"/>
        <v>-5.904434244754896E+16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-5.904434244754896E+16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-246018093531454</v>
      </c>
      <c r="L6081" s="444">
        <f t="shared" ca="1" si="199"/>
        <v>-5.9290360541080416E+16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-5.9290360541080416E+16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-247043168921168.41</v>
      </c>
      <c r="L6082" s="444">
        <f t="shared" ca="1" si="199"/>
        <v>-5.9537403710001584E+16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-5.9537403710001584E+16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-248072515458339.94</v>
      </c>
      <c r="L6083" s="444">
        <f t="shared" ca="1" si="199"/>
        <v>-5.978547622545992E+16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-5.978547622545992E+16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-249106150939416.34</v>
      </c>
      <c r="L6084" s="444">
        <f t="shared" ca="1" si="199"/>
        <v>-6.0034582376399336E+16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-6.0034582376399336E+16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-250144093234997.22</v>
      </c>
      <c r="L6085" s="444">
        <f t="shared" ca="1" si="199"/>
        <v>-6.0284726469634336E+16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-6.0284726469634336E+16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-251186360290143.06</v>
      </c>
      <c r="L6086" s="444">
        <f t="shared" ca="1" si="199"/>
        <v>-6.053591282992448E+16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-6.053591282992448E+16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-252232970124685.34</v>
      </c>
      <c r="L6087" s="444">
        <f t="shared" ca="1" si="199"/>
        <v>-6.0788145800049168E+16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-6.0788145800049168E+16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-253283940833538.19</v>
      </c>
      <c r="L6088" s="444">
        <f t="shared" ca="1" si="199"/>
        <v>-6.1041429740882704E+16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-6.1041429740882704E+16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-254339290587011.28</v>
      </c>
      <c r="L6089" s="444">
        <f t="shared" ca="1" si="199"/>
        <v>-6.1295769031469712E+16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-6.1295769031469712E+16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-255399037631123.78</v>
      </c>
      <c r="L6090" s="444">
        <f t="shared" ca="1" si="199"/>
        <v>-6.1551168069100832E+16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-6.1551168069100832E+16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-256463200287920.13</v>
      </c>
      <c r="L6091" s="444">
        <f t="shared" ca="1" si="199"/>
        <v>-6.1807631269388752E+16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-6.1807631269388752E+16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-257531796955786.5</v>
      </c>
      <c r="L6092" s="444">
        <f t="shared" ca="1" si="199"/>
        <v>-6.2065163066344536E+16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-6.2065163066344536E+16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-258604846109768.91</v>
      </c>
      <c r="L6093" s="444">
        <f t="shared" ca="1" si="199"/>
        <v>-6.2323767912454304E+16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-6.2323767912454304E+16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-259682366301892.97</v>
      </c>
      <c r="L6094" s="444">
        <f t="shared" ca="1" si="199"/>
        <v>-6.25834502787562E+16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-6.25834502787562E+16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-260764376161484.16</v>
      </c>
      <c r="L6095" s="444">
        <f t="shared" ca="1" si="199"/>
        <v>-6.2844214654917688E+16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-6.2844214654917688E+16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-261850894395490.34</v>
      </c>
      <c r="L6096" s="444">
        <f t="shared" ca="1" si="199"/>
        <v>-6.3106065549313176E+16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-6.3106065549313176E+16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-262941939788804.94</v>
      </c>
      <c r="L6097" s="444">
        <f t="shared" ca="1" si="199"/>
        <v>-6.3369007489101984E+16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-6.3369007489101984E+16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-264037531204591.59</v>
      </c>
      <c r="L6098" s="444">
        <f t="shared" ca="1" si="199"/>
        <v>-6.3633045020306576E+16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-6.3633045020306576E+16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-265137687584610.69</v>
      </c>
      <c r="L6099" s="444">
        <f t="shared" ca="1" si="199"/>
        <v>-6.3898182707891184E+16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-6.3898182707891184E+16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-266242427949546.63</v>
      </c>
      <c r="L6100" s="444">
        <f t="shared" ca="1" si="199"/>
        <v>-6.4164425135840728E+16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-6.4164425135840728E+16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-267351771399336.38</v>
      </c>
      <c r="L6101" s="444">
        <f t="shared" ca="1" si="199"/>
        <v>-6.4431776907240064E+16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-6.4431776907240064E+16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-268465737113500.25</v>
      </c>
      <c r="L6102" s="444">
        <f t="shared" ca="1" si="199"/>
        <v>-6.4700242644353568E+16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-6.4700242644353568E+16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-269584344351473.22</v>
      </c>
      <c r="L6103" s="444">
        <f t="shared" ca="1" si="199"/>
        <v>-6.496982698870504E+16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-6.496982698870504E+16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-270707612452937.66</v>
      </c>
      <c r="L6104" s="444">
        <f t="shared" ca="1" si="199"/>
        <v>-6.5240534601157976E+16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-6.5240534601157976E+16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-271835560838158.19</v>
      </c>
      <c r="L6105" s="444">
        <f t="shared" ca="1" si="199"/>
        <v>-6.5512370161996136E+16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-6.5512370161996136E+16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-272968209008317.19</v>
      </c>
      <c r="L6106" s="444">
        <f t="shared" ca="1" si="199"/>
        <v>-6.5785338371004456E+16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-6.5785338371004456E+16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-274105576545851.88</v>
      </c>
      <c r="L6107" s="444">
        <f t="shared" ca="1" si="199"/>
        <v>-6.6059443947550304E+16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-6.6059443947550304E+16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-275247683114792.97</v>
      </c>
      <c r="L6108" s="444">
        <f t="shared" ca="1" si="199"/>
        <v>-6.6334691630665096E+16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-6.6334691630665096E+16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-276394548461104.56</v>
      </c>
      <c r="L6109" s="444">
        <f t="shared" ca="1" si="199"/>
        <v>-6.66110861791262E+16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-6.66110861791262E+16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-277546192413025.84</v>
      </c>
      <c r="L6110" s="444">
        <f t="shared" ca="1" si="199"/>
        <v>-6.6888632371539224E+16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-6.6888632371539224E+16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-278702634881413.44</v>
      </c>
      <c r="L6111" s="444">
        <f t="shared" ca="1" si="199"/>
        <v>-6.716733500642064E+16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-6.716733500642064E+16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-279863895860086</v>
      </c>
      <c r="L6112" s="444">
        <f t="shared" ca="1" si="199"/>
        <v>-6.7447198902280728E+16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-6.7447198902280728E+16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-281029995426169.69</v>
      </c>
      <c r="L6113" s="444">
        <f t="shared" ca="1" si="199"/>
        <v>-6.7728228897706896E+16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-6.7728228897706896E+16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-282200953740445.38</v>
      </c>
      <c r="L6114" s="444">
        <f t="shared" ca="1" si="199"/>
        <v>-6.8010429851447344E+16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-6.8010429851447344E+16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-283376791047697.25</v>
      </c>
      <c r="L6115" s="444">
        <f t="shared" ca="1" si="199"/>
        <v>-6.829380664249504E+16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-6.829380664249504E+16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-284557527677062.69</v>
      </c>
      <c r="L6116" s="444">
        <f t="shared" ca="1" si="199"/>
        <v>-6.8578364170172104E+16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-6.8578364170172104E+16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-285743184042383.75</v>
      </c>
      <c r="L6117" s="444">
        <f t="shared" ca="1" si="199"/>
        <v>-6.8864107354214488E+16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-6.8864107354214488E+16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-286933780642560.38</v>
      </c>
      <c r="L6118" s="444">
        <f t="shared" ca="1" si="199"/>
        <v>-6.9151041134857048E+16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-6.9151041134857048E+16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-288129338061904.38</v>
      </c>
      <c r="L6119" s="444">
        <f t="shared" ca="1" si="199"/>
        <v>-6.9439170472918952E+16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-6.9439170472918952E+16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-289329876970495.69</v>
      </c>
      <c r="L6120" s="444">
        <f t="shared" ca="1" si="199"/>
        <v>-6.9728500349889448E+16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-6.9728500349889448E+16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-290535418124539.38</v>
      </c>
      <c r="L6121" s="444">
        <f t="shared" ca="1" si="199"/>
        <v>-7.0019035768013984E+16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-7.0019035768013984E+16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-291745982366724.94</v>
      </c>
      <c r="L6122" s="444">
        <f t="shared" ca="1" si="199"/>
        <v>-7.0310781750380712E+16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-7.0310781750380712E+16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-292961590626586.31</v>
      </c>
      <c r="L6123" s="444">
        <f t="shared" ca="1" si="199"/>
        <v>-7.0603743341007296E+16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-7.0603743341007296E+16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-294182263920863.75</v>
      </c>
      <c r="L6124" s="444">
        <f t="shared" ca="1" si="199"/>
        <v>-7.089792560492816E+16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-7.089792560492816E+16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-295408023353867.31</v>
      </c>
      <c r="L6125" s="444">
        <f t="shared" ca="1" si="199"/>
        <v>-7.1193333628282024E+16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-7.1193333628282024E+16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-296638890117841.75</v>
      </c>
      <c r="L6126" s="444">
        <f t="shared" ca="1" si="199"/>
        <v>-7.1489972518399864E+16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-7.1489972518399864E+16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-297874885493332.81</v>
      </c>
      <c r="L6127" s="444">
        <f t="shared" ca="1" si="199"/>
        <v>-7.17878474038932E+16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-7.17878474038932E+16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-299116030849555</v>
      </c>
      <c r="L6128" s="444">
        <f t="shared" ref="L6128:L6250" ca="1" si="204">I6128-J6128+K6128</f>
        <v>-7.2086963434742752E+16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-7.2086963434742752E+16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-300362347644761.44</v>
      </c>
      <c r="L6129" s="444">
        <f t="shared" ca="1" si="204"/>
        <v>-7.238732578238752E+16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-7.238732578238752E+16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-301613857426614.69</v>
      </c>
      <c r="L6130" s="444">
        <f t="shared" ca="1" si="204"/>
        <v>-7.2688939639814128E+16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-7.2688939639814128E+16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-302870581832558.88</v>
      </c>
      <c r="L6131" s="444">
        <f t="shared" ca="1" si="204"/>
        <v>-7.2991810221646688E+16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-7.2991810221646688E+16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-304132542590194.5</v>
      </c>
      <c r="L6132" s="444">
        <f t="shared" ca="1" si="204"/>
        <v>-7.329594276423688E+16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-7.329594276423688E+16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-305399761517653.69</v>
      </c>
      <c r="L6133" s="444">
        <f t="shared" ca="1" si="204"/>
        <v>-7.3601342525754528E+16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-7.3601342525754528E+16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-306672260523977.19</v>
      </c>
      <c r="L6134" s="444">
        <f t="shared" ca="1" si="204"/>
        <v>-7.3908014786278512E+16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-7.3908014786278512E+16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-307950061609493.81</v>
      </c>
      <c r="L6135" s="444">
        <f t="shared" ca="1" si="204"/>
        <v>-7.4215964847888E+16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-7.4215964847888E+16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-309233186866200</v>
      </c>
      <c r="L6136" s="444">
        <f t="shared" ca="1" si="204"/>
        <v>-7.4525198034754208E+16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-7.4525198034754208E+16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-310521658478142.5</v>
      </c>
      <c r="L6137" s="444">
        <f t="shared" ca="1" si="204"/>
        <v>-7.4835719693232352E+16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-7.4835719693232352E+16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-311815498721801.44</v>
      </c>
      <c r="L6138" s="444">
        <f t="shared" ca="1" si="204"/>
        <v>-7.514753519195416E+16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-7.514753519195416E+16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-313114729966475.69</v>
      </c>
      <c r="L6139" s="444">
        <f t="shared" ca="1" si="204"/>
        <v>-7.546064992192064E+16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-7.546064992192064E+16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-314419374674669.31</v>
      </c>
      <c r="L6140" s="444">
        <f t="shared" ca="1" si="204"/>
        <v>-7.5775069296595312E+16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-7.5775069296595312E+16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-315729455402480.44</v>
      </c>
      <c r="L6141" s="444">
        <f t="shared" ca="1" si="204"/>
        <v>-7.6090798751997792E+16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-7.6090798751997792E+16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-317044994799990.81</v>
      </c>
      <c r="L6142" s="444">
        <f t="shared" ca="1" si="204"/>
        <v>-7.6407843746797776E+16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-7.6407843746797776E+16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-318366015611657.38</v>
      </c>
      <c r="L6143" s="444">
        <f t="shared" ca="1" si="204"/>
        <v>-7.672620976240944E+16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-7.672620976240944E+16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-319692540676706</v>
      </c>
      <c r="L6144" s="444">
        <f t="shared" ca="1" si="204"/>
        <v>-7.7045902303086144E+16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-7.7045902303086144E+16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-321024592929525.63</v>
      </c>
      <c r="L6145" s="444">
        <f t="shared" ca="1" si="204"/>
        <v>-7.7366926896015664E+16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-7.7366926896015664E+16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-322362195400065.25</v>
      </c>
      <c r="L6146" s="444">
        <f t="shared" ca="1" si="204"/>
        <v>-7.7689289091415728E+16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-7.7689289091415728E+16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-323705371214232.19</v>
      </c>
      <c r="L6147" s="444">
        <f t="shared" ca="1" si="204"/>
        <v>-7.8012994462629968E+16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-7.8012994462629968E+16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-325054143594291.5</v>
      </c>
      <c r="L6148" s="444">
        <f t="shared" ca="1" si="204"/>
        <v>-7.8338048606224256E+16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-7.8338048606224256E+16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-326408535859267.75</v>
      </c>
      <c r="L6149" s="444">
        <f t="shared" ca="1" si="204"/>
        <v>-7.866445714208352E+16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-7.866445714208352E+16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-327768571425348</v>
      </c>
      <c r="L6150" s="444">
        <f t="shared" ca="1" si="204"/>
        <v>-7.8992225713508864E+16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-7.8992225713508864E+16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-329134273806286.94</v>
      </c>
      <c r="L6151" s="444">
        <f t="shared" ca="1" si="204"/>
        <v>-7.9321359987315152E+16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-7.9321359987315152E+16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-330505666613813.13</v>
      </c>
      <c r="L6152" s="444">
        <f t="shared" ca="1" si="204"/>
        <v>-7.965186565392896E+16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-7.965186565392896E+16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-331882773558037.31</v>
      </c>
      <c r="L6153" s="444">
        <f t="shared" ca="1" si="204"/>
        <v>-7.9983748427486992E+16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-7.9983748427486992E+16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-333265618447862.44</v>
      </c>
      <c r="L6154" s="444">
        <f t="shared" ca="1" si="204"/>
        <v>-8.0317014045934848E+16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-8.0317014045934848E+16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-334654225191395.19</v>
      </c>
      <c r="L6155" s="444">
        <f t="shared" ca="1" si="204"/>
        <v>-8.065166827112624E+16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-8.065166827112624E+16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-336048617796359.31</v>
      </c>
      <c r="L6156" s="444">
        <f t="shared" ca="1" si="204"/>
        <v>-8.0987716888922592E+16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-8.0987716888922592E+16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-337448820370510.81</v>
      </c>
      <c r="L6157" s="444">
        <f t="shared" ca="1" si="204"/>
        <v>-8.1325165709293104E+16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-8.1325165709293104E+16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-338854857122054.63</v>
      </c>
      <c r="L6158" s="444">
        <f t="shared" ca="1" si="204"/>
        <v>-8.1664020566415152E+16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-8.1664020566415152E+16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-340266752360063.13</v>
      </c>
      <c r="L6159" s="444">
        <f t="shared" ca="1" si="204"/>
        <v>-8.2004287318775216E+16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-8.2004287318775216E+16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-341684530494896.75</v>
      </c>
      <c r="L6160" s="444">
        <f t="shared" ca="1" si="204"/>
        <v>-8.2345971849270112E+16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-8.2345971849270112E+16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-343108216038625.44</v>
      </c>
      <c r="L6161" s="444">
        <f t="shared" ca="1" si="204"/>
        <v>-8.2689080065308736E+16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-8.2689080065308736E+16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-344537833605453.06</v>
      </c>
      <c r="L6162" s="444">
        <f t="shared" ca="1" si="204"/>
        <v>-8.3033617898914192E+16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-8.3033617898914192E+16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-345973407912142.44</v>
      </c>
      <c r="L6163" s="444">
        <f t="shared" ca="1" si="204"/>
        <v>-8.3379591306826336E+16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-8.3379591306826336E+16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-347414963778443.06</v>
      </c>
      <c r="L6164" s="444">
        <f t="shared" ca="1" si="204"/>
        <v>-8.3727006270604784E+16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-8.3727006270604784E+16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-348862526127519.94</v>
      </c>
      <c r="L6165" s="444">
        <f t="shared" ca="1" si="204"/>
        <v>-8.4075868796732304E+16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-8.4075868796732304E+16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-350316119986384.63</v>
      </c>
      <c r="L6166" s="444">
        <f t="shared" ca="1" si="204"/>
        <v>-8.4426184916718688E+16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-8.4426184916718688E+16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-351775770486327.88</v>
      </c>
      <c r="L6167" s="444">
        <f t="shared" ca="1" si="204"/>
        <v>-8.4777960687205008E+16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-8.4777960687205008E+16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-353241502863354.19</v>
      </c>
      <c r="L6168" s="444">
        <f t="shared" ca="1" si="204"/>
        <v>-8.5131202190068368E+16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-8.5131202190068368E+16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-354713342458618.19</v>
      </c>
      <c r="L6169" s="444">
        <f t="shared" ca="1" si="204"/>
        <v>-8.5485915532526992E+16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-8.5485915532526992E+16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-356191314718862.44</v>
      </c>
      <c r="L6170" s="444">
        <f t="shared" ca="1" si="204"/>
        <v>-8.5842106847245856E+16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-8.5842106847245856E+16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-357675445196857.75</v>
      </c>
      <c r="L6171" s="444">
        <f t="shared" ca="1" si="204"/>
        <v>-8.619978229244272E+16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-8.619978229244272E+16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-359165759551844.69</v>
      </c>
      <c r="L6172" s="444">
        <f t="shared" ca="1" si="204"/>
        <v>-8.655894805199456E+16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-8.655894805199456E+16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-360662283549977.31</v>
      </c>
      <c r="L6173" s="444">
        <f t="shared" ca="1" si="204"/>
        <v>-8.6919610335544544E+16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-8.6919610335544544E+16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-362165043064768.94</v>
      </c>
      <c r="L6174" s="444">
        <f t="shared" ca="1" si="204"/>
        <v>-8.7281775378609312E+16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-8.7281775378609312E+16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-363674064077538.81</v>
      </c>
      <c r="L6175" s="444">
        <f t="shared" ca="1" si="204"/>
        <v>-8.7645449442686848E+16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-8.7645449442686848E+16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-365189372677861.88</v>
      </c>
      <c r="L6176" s="444">
        <f t="shared" ca="1" si="204"/>
        <v>-8.8010638815364704E+16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-8.8010638815364704E+16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-366710995064019.63</v>
      </c>
      <c r="L6177" s="444">
        <f t="shared" ca="1" si="204"/>
        <v>-8.837734981042872E+16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-8.837734981042872E+16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-368238957543453</v>
      </c>
      <c r="L6178" s="444">
        <f t="shared" ca="1" si="204"/>
        <v>-8.8745588767972176E+16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-8.8745588767972176E+16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-369773286533217.38</v>
      </c>
      <c r="L6179" s="444">
        <f t="shared" ca="1" si="204"/>
        <v>-8.9115362054505392E+16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-8.9115362054505392E+16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-371314008560439.13</v>
      </c>
      <c r="L6180" s="444">
        <f t="shared" ca="1" si="204"/>
        <v>-8.9486676063065824E+16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-8.9486676063065824E+16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-372861150262774.25</v>
      </c>
      <c r="L6181" s="444">
        <f t="shared" ca="1" si="204"/>
        <v>-8.9859537213328592E+16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-8.9859537213328592E+16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-374414738388869.13</v>
      </c>
      <c r="L6182" s="444">
        <f t="shared" ca="1" si="204"/>
        <v>-9.0233951951717456E+16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-9.0233951951717456E+16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-375974799798822.75</v>
      </c>
      <c r="L6183" s="444">
        <f t="shared" ca="1" si="204"/>
        <v>-9.0609926751516272E+16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-9.0609926751516272E+16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-377541361464651.13</v>
      </c>
      <c r="L6184" s="444">
        <f t="shared" ca="1" si="204"/>
        <v>-9.0987468112980928E+16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-9.0987468112980928E+16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-379114450470753.88</v>
      </c>
      <c r="L6185" s="444">
        <f t="shared" ca="1" si="204"/>
        <v>-9.136658256345168E+16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-9.136658256345168E+16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-380694094014382</v>
      </c>
      <c r="L6186" s="444">
        <f t="shared" ca="1" si="204"/>
        <v>-9.1747276657466064E+16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-9.1747276657466064E+16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-382280319406108.63</v>
      </c>
      <c r="L6187" s="444">
        <f t="shared" ca="1" si="204"/>
        <v>-9.2129556976872176E+16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-9.2129556976872176E+16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-383873154070300.75</v>
      </c>
      <c r="L6188" s="444">
        <f t="shared" ca="1" si="204"/>
        <v>-9.251343013094248E+16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-9.251343013094248E+16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-385472625545593.69</v>
      </c>
      <c r="L6189" s="444">
        <f t="shared" ca="1" si="204"/>
        <v>-9.289890275648808E+16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-9.289890275648808E+16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-387078761485367</v>
      </c>
      <c r="L6190" s="444">
        <f t="shared" ca="1" si="204"/>
        <v>-9.328598151797344E+16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-9.328598151797344E+16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-388691589658222.69</v>
      </c>
      <c r="L6191" s="444">
        <f t="shared" ca="1" si="204"/>
        <v>-9.3674673107631664E+16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-9.3674673107631664E+16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-390311137948465.25</v>
      </c>
      <c r="L6192" s="444">
        <f t="shared" ca="1" si="204"/>
        <v>-9.4064984245580128E+16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-9.4064984245580128E+16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-391937434356583.88</v>
      </c>
      <c r="L6193" s="444">
        <f t="shared" ca="1" si="204"/>
        <v>-9.4456921679936704E+16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-9.4456921679936704E+16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-393570506999736.25</v>
      </c>
      <c r="L6194" s="444">
        <f t="shared" ca="1" si="204"/>
        <v>-9.4850492186936448E+16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-9.4850492186936448E+16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-395210384112235.19</v>
      </c>
      <c r="L6195" s="444">
        <f t="shared" ca="1" si="204"/>
        <v>-9.5245702571048688E+16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-9.5245702571048688E+16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-396857094046036.19</v>
      </c>
      <c r="L6196" s="444">
        <f t="shared" ca="1" si="204"/>
        <v>-9.564255966509472E+16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-9.564255966509472E+16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-398510665271228</v>
      </c>
      <c r="L6197" s="444">
        <f t="shared" ca="1" si="204"/>
        <v>-9.6041070330365952E+16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-9.6041070330365952E+16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-400171126376524.81</v>
      </c>
      <c r="L6198" s="444">
        <f t="shared" ca="1" si="204"/>
        <v>-9.644124145674248E+16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-9.644124145674248E+16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-401838506069760.31</v>
      </c>
      <c r="L6199" s="444">
        <f t="shared" ca="1" si="204"/>
        <v>-9.684307996281224E+16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-9.684307996281224E+16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-403512833178384.31</v>
      </c>
      <c r="L6200" s="444">
        <f t="shared" ca="1" si="204"/>
        <v>-9.7246592795990624E+16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-9.7246592795990624E+16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-405194136649960.94</v>
      </c>
      <c r="L6201" s="444">
        <f t="shared" ca="1" si="204"/>
        <v>-9.7651786932640592E+16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-9.7651786932640592E+16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-406882445552669.13</v>
      </c>
      <c r="L6202" s="444">
        <f t="shared" ca="1" si="204"/>
        <v>-9.8058669378193264E+16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-9.8058669378193264E+16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-408577789075805.25</v>
      </c>
      <c r="L6203" s="444">
        <f t="shared" ca="1" si="204"/>
        <v>-9.8467247167269072E+16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-9.8467247167269072E+16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-410280196530287.81</v>
      </c>
      <c r="L6204" s="444">
        <f t="shared" ca="1" si="204"/>
        <v>-9.887752736379936E+16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-9.887752736379936E+16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-411989697349164</v>
      </c>
      <c r="L6205" s="444">
        <f t="shared" ca="1" si="204"/>
        <v>-9.9289517061148528E+16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-9.9289517061148528E+16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-413706321088118.88</v>
      </c>
      <c r="L6206" s="444">
        <f t="shared" ca="1" si="204"/>
        <v>-9.970322338223664E+16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-9.970322338223664E+16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-415430097425986</v>
      </c>
      <c r="L6207" s="444">
        <f t="shared" ca="1" si="204"/>
        <v>-1.0011865347966262E+17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-1.0011865347966262E+17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-417161056165260.94</v>
      </c>
      <c r="L6208" s="444">
        <f t="shared" ca="1" si="204"/>
        <v>-1.0053581453582789E+17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-1.0053581453582789E+17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-418899227232616.19</v>
      </c>
      <c r="L6209" s="444">
        <f t="shared" ca="1" si="204"/>
        <v>-1.0095471376306051E+17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-1.0095471376306051E+17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-420644640679418.81</v>
      </c>
      <c r="L6210" s="444">
        <f t="shared" ca="1" si="204"/>
        <v>-1.0137535840373994E+17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-1.0137535840373994E+17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-422397326682249.75</v>
      </c>
      <c r="L6211" s="444">
        <f t="shared" ca="1" si="204"/>
        <v>-1.0179775573042219E+17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-1.0179775573042219E+17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-424157315543425.81</v>
      </c>
      <c r="L6212" s="444">
        <f t="shared" ca="1" si="204"/>
        <v>-1.0222191304596562E+17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-1.0222191304596562E+17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-425924637691523.38</v>
      </c>
      <c r="L6213" s="444">
        <f t="shared" ca="1" si="204"/>
        <v>-1.0264783768365714E+17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-1.0264783768365714E+17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-427699323681904.75</v>
      </c>
      <c r="L6214" s="444">
        <f t="shared" ca="1" si="204"/>
        <v>-1.0307553700733904E+17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-1.0307553700733904E+17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-429481404197246</v>
      </c>
      <c r="L6215" s="444">
        <f t="shared" ca="1" si="204"/>
        <v>-1.0350501841153629E+17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-1.0350501841153629E+17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-431270910048067.88</v>
      </c>
      <c r="L6216" s="444">
        <f t="shared" ca="1" si="204"/>
        <v>-1.0393628932158435E+17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-1.0393628932158435E+17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-433067872173268.13</v>
      </c>
      <c r="L6217" s="444">
        <f t="shared" ca="1" si="204"/>
        <v>-1.0436935719375762E+17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-1.0436935719375762E+17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-434872321640656.75</v>
      </c>
      <c r="L6218" s="444">
        <f t="shared" ca="1" si="204"/>
        <v>-1.0480422951539827E+17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-1.0480422951539827E+17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-436684289647492.81</v>
      </c>
      <c r="L6219" s="444">
        <f t="shared" ca="1" si="204"/>
        <v>-1.0524091380504576E+17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-1.0524091380504576E+17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-438503807521024</v>
      </c>
      <c r="L6220" s="444">
        <f t="shared" ca="1" si="204"/>
        <v>-1.0567941761256678E+17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-1.0567941761256678E+17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-440330906719028.25</v>
      </c>
      <c r="L6221" s="444">
        <f t="shared" ca="1" si="204"/>
        <v>-1.0611974851928581E+17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-1.0611974851928581E+17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-442165618830357.5</v>
      </c>
      <c r="L6222" s="444">
        <f t="shared" ca="1" si="204"/>
        <v>-1.0656191413811616E+17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-1.0656191413811616E+17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-444007975575484</v>
      </c>
      <c r="L6223" s="444">
        <f t="shared" ca="1" si="204"/>
        <v>-1.0700592211369165E+17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-1.0700592211369165E+17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-445858008807048.5</v>
      </c>
      <c r="L6224" s="444">
        <f t="shared" ca="1" si="204"/>
        <v>-1.074517801224987E+17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-1.074517801224987E+17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-447715750510411.25</v>
      </c>
      <c r="L6225" s="444">
        <f t="shared" ca="1" si="204"/>
        <v>-1.0789949587300912E+17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-1.0789949587300912E+17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-449581232804204.69</v>
      </c>
      <c r="L6226" s="444">
        <f t="shared" ca="1" si="204"/>
        <v>-1.0834907710581333E+17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-1.0834907710581333E+17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-451454487940888.88</v>
      </c>
      <c r="L6227" s="444">
        <f t="shared" ca="1" si="204"/>
        <v>-1.0880053159375422E+17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-1.0880053159375422E+17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-453335548307309.25</v>
      </c>
      <c r="L6228" s="444">
        <f t="shared" ca="1" si="204"/>
        <v>-1.0925386714206154E+17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-1.0925386714206154E+17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-455224446425256.38</v>
      </c>
      <c r="L6229" s="444">
        <f t="shared" ca="1" si="204"/>
        <v>-1.097090915884868E+17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-1.097090915884868E+17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-457121214952028.31</v>
      </c>
      <c r="L6230" s="444">
        <f t="shared" ca="1" si="204"/>
        <v>-1.1016621280343883E+17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-1.1016621280343883E+17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-459025886680995.13</v>
      </c>
      <c r="L6231" s="444">
        <f t="shared" ca="1" si="204"/>
        <v>-1.1062523869011982E+17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-1.1062523869011982E+17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-460938494542165.94</v>
      </c>
      <c r="L6232" s="444">
        <f t="shared" ca="1" si="204"/>
        <v>-1.1108617718466198E+17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-1.1108617718466198E+17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-462859071602758.25</v>
      </c>
      <c r="L6233" s="444">
        <f t="shared" ca="1" si="204"/>
        <v>-1.1154903625626474E+17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-1.1154903625626474E+17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-464787651067769.75</v>
      </c>
      <c r="L6234" s="444">
        <f t="shared" ca="1" si="204"/>
        <v>-1.1201382390733251E+17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-1.1201382390733251E+17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-466724266280552.13</v>
      </c>
      <c r="L6235" s="444">
        <f t="shared" ca="1" si="204"/>
        <v>-1.1248054817361307E+17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-1.1248054817361307E+17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-468668950723387.81</v>
      </c>
      <c r="L6236" s="444">
        <f t="shared" ca="1" si="204"/>
        <v>-1.1294921712433646E+17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-1.1294921712433646E+17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-470621738018068.69</v>
      </c>
      <c r="L6237" s="444">
        <f t="shared" ca="1" si="204"/>
        <v>-1.1341983886235453E+17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-1.1341983886235453E+17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-472582661926477.19</v>
      </c>
      <c r="L6238" s="444">
        <f t="shared" ca="1" si="204"/>
        <v>-1.1389242152428101E+17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-1.1389242152428101E+17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-474551756351170.81</v>
      </c>
      <c r="L6239" s="444">
        <f t="shared" ca="1" si="204"/>
        <v>-1.1436697328063218E+17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-1.1436697328063218E+17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-476529055335967.31</v>
      </c>
      <c r="L6240" s="444">
        <f t="shared" ca="1" si="204"/>
        <v>-1.1484350233596814E+17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-1.1484350233596814E+17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-478514593066534</v>
      </c>
      <c r="L6241" s="444">
        <f t="shared" ca="1" si="204"/>
        <v>-1.1532201692903467E+17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-1.1532201692903467E+17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-480508403870977.81</v>
      </c>
      <c r="L6242" s="444">
        <f t="shared" ca="1" si="204"/>
        <v>-1.1580252533290565E+17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-1.1580252533290565E+17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-482510522220440.19</v>
      </c>
      <c r="L6243" s="444">
        <f t="shared" ca="1" si="204"/>
        <v>-1.162850358551261E+17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-1.162850358551261E+17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-484520982729692.06</v>
      </c>
      <c r="L6244" s="444">
        <f t="shared" ca="1" si="204"/>
        <v>-1.1676955683785579E+17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-1.1676955683785579E+17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-486539820157732.44</v>
      </c>
      <c r="L6245" s="444">
        <f t="shared" ca="1" si="204"/>
        <v>-1.1725609665801352E+17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-1.1725609665801352E+17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-488567069408389.69</v>
      </c>
      <c r="L6246" s="444">
        <f t="shared" ca="1" si="204"/>
        <v>-1.177446637274219E+17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-1.177446637274219E+17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-490602765530924.69</v>
      </c>
      <c r="L6247" s="444">
        <f t="shared" ca="1" si="204"/>
        <v>-1.1823526649295283E+17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-1.1823526649295283E+17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-492646943720636.88</v>
      </c>
      <c r="L6248" s="444">
        <f t="shared" ca="1" si="204"/>
        <v>-1.1872791343667347E+17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-1.1872791343667347E+17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-494699639319472.75</v>
      </c>
      <c r="L6249" s="444">
        <f t="shared" ca="1" si="204"/>
        <v>-1.1922261307599294E+17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-1.1922261307599294E+17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-496760887816637.25</v>
      </c>
      <c r="L6250" s="444">
        <f t="shared" ca="1" si="204"/>
        <v>-1.1971937396380958E+17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57"/>
      <c r="F5" s="572" t="s">
        <v>674</v>
      </c>
      <c r="G5" s="557"/>
      <c r="H5" s="572" t="s">
        <v>675</v>
      </c>
      <c r="I5" s="557"/>
      <c r="J5" s="572" t="s">
        <v>676</v>
      </c>
      <c r="K5" s="557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2026-10-01T09:36:19Z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